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ti\Documents\My Web Sites\"/>
    </mc:Choice>
  </mc:AlternateContent>
  <xr:revisionPtr revIDLastSave="0" documentId="13_ncr:1_{7842F5B1-69F3-4A1C-9A9B-5804066E8975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Sweeps Long Form" sheetId="1" r:id="rId1"/>
    <sheet name="Sweeps Totals" sheetId="2" r:id="rId2"/>
    <sheet name="Updated 1-10" sheetId="3" r:id="rId3"/>
    <sheet name="Original 1-10" sheetId="4" r:id="rId4"/>
  </sheets>
  <definedNames>
    <definedName name="Z_5928F81C_C81F_4C85_A1C5_52B14F055A84_.wvu.FilterData" localSheetId="3" hidden="1">'Original 1-10'!$A$42:$Z$906</definedName>
    <definedName name="Z_612320AA_CA29_41DB_8466_BB5D937651D5_.wvu.FilterData" localSheetId="3" hidden="1">'Original 1-10'!$B$1:$B$1019</definedName>
    <definedName name="Z_E61C4E18_8CE5_47F4_B5D4_261D067BEE1D_.wvu.FilterData" localSheetId="3" hidden="1">'Original 1-10'!$D$1:$D$1019</definedName>
  </definedNames>
  <calcPr calcId="191029"/>
  <customWorkbookViews>
    <customWorkbookView name="Top 5" guid="{612320AA-CA29-41DB-8466-BB5D937651D5}" maximized="1" windowWidth="0" windowHeight="0" activeSheetId="0"/>
    <customWorkbookView name="Filter 1" guid="{E61C4E18-8CE5-47F4-B5D4-261D067BEE1D}" maximized="1" windowWidth="0" windowHeight="0" activeSheetId="0"/>
    <customWorkbookView name="Filter 2" guid="{5928F81C-C81F-4C85-A1C5-52B14F055A8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2" l="1"/>
  <c r="B51" i="2"/>
  <c r="B50" i="2"/>
  <c r="B43" i="2"/>
  <c r="B42" i="2"/>
  <c r="B41" i="2"/>
  <c r="B40" i="2"/>
  <c r="B39" i="2"/>
  <c r="B38" i="2"/>
  <c r="C33" i="2"/>
  <c r="C32" i="2"/>
  <c r="C31" i="2"/>
  <c r="C30" i="2"/>
  <c r="C29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E8" i="2"/>
  <c r="D8" i="2"/>
  <c r="B8" i="2"/>
  <c r="A8" i="2"/>
  <c r="E7" i="2"/>
  <c r="D7" i="2"/>
  <c r="B7" i="2"/>
  <c r="A7" i="2"/>
  <c r="E6" i="2"/>
  <c r="D6" i="2"/>
  <c r="B6" i="2"/>
  <c r="A6" i="2"/>
  <c r="E5" i="2"/>
  <c r="D5" i="2"/>
  <c r="B5" i="2"/>
  <c r="A5" i="2"/>
  <c r="E4" i="2"/>
  <c r="D4" i="2"/>
  <c r="B4" i="2"/>
  <c r="A4" i="2"/>
  <c r="E3" i="2"/>
  <c r="D3" i="2"/>
  <c r="B3" i="2"/>
  <c r="A3" i="2"/>
  <c r="E2" i="2"/>
  <c r="D2" i="2"/>
  <c r="B2" i="2"/>
  <c r="A2" i="2"/>
  <c r="E1" i="2"/>
  <c r="D1" i="2"/>
  <c r="B1" i="2"/>
  <c r="A1" i="2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F737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F715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F620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F581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F572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F520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F503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F469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F463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F439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F433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F304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F252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F232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F144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F138" i="1"/>
  <c r="D138" i="1"/>
  <c r="C138" i="1"/>
  <c r="D137" i="1"/>
  <c r="C137" i="1"/>
  <c r="D136" i="1"/>
  <c r="C136" i="1"/>
  <c r="D135" i="1"/>
  <c r="C135" i="1"/>
  <c r="F134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F101" i="1"/>
  <c r="D101" i="1"/>
  <c r="C101" i="1"/>
  <c r="D100" i="1"/>
  <c r="C100" i="1"/>
  <c r="D99" i="1"/>
  <c r="C99" i="1"/>
  <c r="D98" i="1"/>
  <c r="C98" i="1"/>
  <c r="D97" i="1"/>
  <c r="C97" i="1"/>
  <c r="F96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F84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J28" i="1"/>
  <c r="I28" i="1"/>
  <c r="D28" i="1"/>
  <c r="C28" i="1"/>
  <c r="J27" i="1"/>
  <c r="I27" i="1"/>
  <c r="D27" i="1"/>
  <c r="C27" i="1"/>
  <c r="J26" i="1"/>
  <c r="I26" i="1"/>
  <c r="D26" i="1"/>
  <c r="C26" i="1"/>
  <c r="J25" i="1"/>
  <c r="I25" i="1"/>
  <c r="D25" i="1"/>
  <c r="C25" i="1"/>
  <c r="J24" i="1"/>
  <c r="I24" i="1"/>
  <c r="D24" i="1"/>
  <c r="C24" i="1"/>
  <c r="J23" i="1"/>
  <c r="I23" i="1"/>
  <c r="D23" i="1"/>
  <c r="C23" i="1"/>
  <c r="J22" i="1"/>
  <c r="I22" i="1"/>
  <c r="D22" i="1"/>
  <c r="C22" i="1"/>
  <c r="J21" i="1"/>
  <c r="I21" i="1"/>
  <c r="D21" i="1"/>
  <c r="C21" i="1"/>
  <c r="J20" i="1"/>
  <c r="I20" i="1"/>
  <c r="D20" i="1"/>
  <c r="C20" i="1"/>
  <c r="J19" i="1"/>
  <c r="I19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J12" i="1"/>
  <c r="I12" i="1"/>
  <c r="D12" i="1"/>
  <c r="C12" i="1"/>
  <c r="J11" i="1"/>
  <c r="I11" i="1"/>
  <c r="D11" i="1"/>
  <c r="C11" i="1"/>
  <c r="J10" i="1"/>
  <c r="I10" i="1"/>
  <c r="D10" i="1"/>
  <c r="C10" i="1"/>
  <c r="J9" i="1"/>
  <c r="I9" i="1"/>
  <c r="D9" i="1"/>
  <c r="C9" i="1"/>
  <c r="J8" i="1"/>
  <c r="I8" i="1"/>
  <c r="D8" i="1"/>
  <c r="C8" i="1"/>
  <c r="J7" i="1"/>
  <c r="I7" i="1"/>
  <c r="D7" i="1"/>
  <c r="C7" i="1"/>
  <c r="J6" i="1"/>
  <c r="I6" i="1"/>
  <c r="D6" i="1"/>
  <c r="C6" i="1"/>
  <c r="J5" i="1"/>
  <c r="I5" i="1"/>
  <c r="D5" i="1"/>
  <c r="C5" i="1"/>
  <c r="J4" i="1"/>
  <c r="I4" i="1"/>
  <c r="D4" i="1"/>
  <c r="C4" i="1"/>
  <c r="D3" i="1"/>
  <c r="C3" i="1"/>
  <c r="F2" i="1"/>
  <c r="D2" i="1"/>
  <c r="C2" i="1"/>
  <c r="C1" i="1"/>
</calcChain>
</file>

<file path=xl/sharedStrings.xml><?xml version="1.0" encoding="utf-8"?>
<sst xmlns="http://schemas.openxmlformats.org/spreadsheetml/2006/main" count="5706" uniqueCount="557">
  <si>
    <t>Event</t>
  </si>
  <si>
    <t>Place</t>
  </si>
  <si>
    <t>School</t>
  </si>
  <si>
    <t>Swp</t>
  </si>
  <si>
    <t>Swp Total</t>
  </si>
  <si>
    <t>Advantaged Speaker Test</t>
  </si>
  <si>
    <t>Summary</t>
  </si>
  <si>
    <t>Classical Ensemble</t>
  </si>
  <si>
    <t>Contemporary Music</t>
  </si>
  <si>
    <t>Culture 1</t>
  </si>
  <si>
    <t>Culture 2</t>
  </si>
  <si>
    <t>Culture 3</t>
  </si>
  <si>
    <t>Culture 4</t>
  </si>
  <si>
    <t>Digital Logo Design</t>
  </si>
  <si>
    <t>Directed Dialogue 1</t>
  </si>
  <si>
    <t>Directed Dialogue 2</t>
  </si>
  <si>
    <t>Duet Acting 4</t>
  </si>
  <si>
    <t>Extemp. Speaking 3</t>
  </si>
  <si>
    <t>Extemp. Speaking 4</t>
  </si>
  <si>
    <t>Extemp. Speaking Adv</t>
  </si>
  <si>
    <t>Gingerbread Non-Trad</t>
  </si>
  <si>
    <t>Grammar 2</t>
  </si>
  <si>
    <t>Grammar 3</t>
  </si>
  <si>
    <t>Grammar 4</t>
  </si>
  <si>
    <t>Klein HS</t>
  </si>
  <si>
    <t>Clear Creek HS</t>
  </si>
  <si>
    <t>Listening Comp 2</t>
  </si>
  <si>
    <t>Listening Comp 3</t>
  </si>
  <si>
    <r>
      <rPr>
        <u/>
        <sz val="10"/>
        <rFont val="Arial"/>
      </rPr>
      <t>Klein aber fein</t>
    </r>
    <r>
      <rPr>
        <sz val="10"/>
        <rFont val="Arial"/>
      </rPr>
      <t xml:space="preserve">:  </t>
    </r>
  </si>
  <si>
    <t>Listening Comp 4</t>
  </si>
  <si>
    <t>Travis HS</t>
  </si>
  <si>
    <r>
      <rPr>
        <u/>
        <sz val="10"/>
        <rFont val="Arial"/>
      </rPr>
      <t>Top Rookie Teacher</t>
    </r>
    <r>
      <rPr>
        <sz val="10"/>
        <rFont val="Arial"/>
      </rPr>
      <t xml:space="preserve">:  </t>
    </r>
  </si>
  <si>
    <t>Ashley Ritter, Tomball HS</t>
  </si>
  <si>
    <t>Oral Presentation</t>
  </si>
  <si>
    <r>
      <rPr>
        <u/>
        <sz val="10"/>
        <rFont val="Arial"/>
      </rPr>
      <t>Top Rookie School</t>
    </r>
    <r>
      <rPr>
        <sz val="10"/>
        <rFont val="Arial"/>
      </rPr>
      <t xml:space="preserve">:  </t>
    </r>
  </si>
  <si>
    <t>British International School of Houston</t>
  </si>
  <si>
    <t>Pair Discussion</t>
  </si>
  <si>
    <t>Pass auf! Novice</t>
  </si>
  <si>
    <t>Pass auf! Varsity</t>
  </si>
  <si>
    <t>Photo Essay</t>
  </si>
  <si>
    <t>Photography</t>
  </si>
  <si>
    <t>Poetry Memory 1</t>
  </si>
  <si>
    <t>Poetry Memory Adv</t>
  </si>
  <si>
    <t>Poetry Reading 3</t>
  </si>
  <si>
    <t>Poster</t>
  </si>
  <si>
    <t>Prose Memory 4</t>
  </si>
  <si>
    <t>Prose Reading 3</t>
  </si>
  <si>
    <t>Prose Reading 4</t>
  </si>
  <si>
    <t>Reading Comp 1</t>
  </si>
  <si>
    <t>Reading Comp 2</t>
  </si>
  <si>
    <t>Reading Comp 3</t>
  </si>
  <si>
    <t>Reading Comp 4</t>
  </si>
  <si>
    <t>Research Paper</t>
  </si>
  <si>
    <t>Scavenger Hunt</t>
  </si>
  <si>
    <t>Sight Reading 1</t>
  </si>
  <si>
    <t>Sight Reading 2</t>
  </si>
  <si>
    <t>Sight Reading 3</t>
  </si>
  <si>
    <t>Sight Reading 4</t>
  </si>
  <si>
    <t>Skit 4</t>
  </si>
  <si>
    <t>Spelling 2</t>
  </si>
  <si>
    <t>Spelling 3</t>
  </si>
  <si>
    <t>Spelling 4</t>
  </si>
  <si>
    <t>Timed Writing 2</t>
  </si>
  <si>
    <t>Vocabulary 1</t>
  </si>
  <si>
    <t>Vocabulary 2</t>
  </si>
  <si>
    <t>Vocabulary 3</t>
  </si>
  <si>
    <t>Vocabulary 4</t>
  </si>
  <si>
    <t>Vocal Solo</t>
  </si>
  <si>
    <t>Crafts</t>
  </si>
  <si>
    <t>Poetry Reading 4</t>
  </si>
  <si>
    <t>Doll Costume</t>
  </si>
  <si>
    <t>Folk Dance Einzeltanz</t>
  </si>
  <si>
    <t>Grammar 1</t>
  </si>
  <si>
    <t>Listening Comp 1</t>
  </si>
  <si>
    <t>Needlework</t>
  </si>
  <si>
    <t>Original Models</t>
  </si>
  <si>
    <t>Polka Band</t>
  </si>
  <si>
    <t>Puppet Show Upper</t>
  </si>
  <si>
    <t>Shirt Design</t>
  </si>
  <si>
    <t>Spelling 1</t>
  </si>
  <si>
    <t>Timed Writing 1</t>
  </si>
  <si>
    <t>Club Album</t>
  </si>
  <si>
    <t>Gingerbread Trad</t>
  </si>
  <si>
    <t>Poetry Memory 2</t>
  </si>
  <si>
    <t>Poetry Memory 3</t>
  </si>
  <si>
    <t>Poetry Memory 4</t>
  </si>
  <si>
    <t>Poetry Reading 1</t>
  </si>
  <si>
    <t>Poetry Reading 2</t>
  </si>
  <si>
    <t>Prose Memory 1</t>
  </si>
  <si>
    <t>Prose Memory 2</t>
  </si>
  <si>
    <t>Prose Reading 1</t>
  </si>
  <si>
    <t>Prose Reading 2</t>
  </si>
  <si>
    <t>Skit 2</t>
  </si>
  <si>
    <t>Chorus</t>
  </si>
  <si>
    <t>Duet Acting 1</t>
  </si>
  <si>
    <t>Folk Dance Group</t>
  </si>
  <si>
    <t>Puppet Show Lower</t>
  </si>
  <si>
    <t>Duet Acting 2</t>
  </si>
  <si>
    <t>Duet Acting 3</t>
  </si>
  <si>
    <t>Skit 1</t>
  </si>
  <si>
    <t>Video</t>
  </si>
  <si>
    <t>Play</t>
  </si>
  <si>
    <t>Prose Memory 3</t>
  </si>
  <si>
    <t>Skit 3</t>
  </si>
  <si>
    <t>Prose Memory Adv</t>
  </si>
  <si>
    <t>Size</t>
  </si>
  <si>
    <t>Sweeps</t>
  </si>
  <si>
    <t>Bellaire HS</t>
  </si>
  <si>
    <t>large</t>
  </si>
  <si>
    <t>Cinco Ranch HS</t>
  </si>
  <si>
    <t>Clear Lake HS</t>
  </si>
  <si>
    <t>Heights HS</t>
  </si>
  <si>
    <t>Kingwood HS</t>
  </si>
  <si>
    <t>The Woodlands HS</t>
  </si>
  <si>
    <t>Tomball HS</t>
  </si>
  <si>
    <t>Tompkins HS</t>
  </si>
  <si>
    <t>Willis HS</t>
  </si>
  <si>
    <t>Brazoswood HS</t>
  </si>
  <si>
    <t>small</t>
  </si>
  <si>
    <t>Clements HS</t>
  </si>
  <si>
    <t>Deer Park HS</t>
  </si>
  <si>
    <t>Klein Oak HS</t>
  </si>
  <si>
    <t>Memorial HS</t>
  </si>
  <si>
    <t>Morton Ranch HS</t>
  </si>
  <si>
    <t>Taylor HS</t>
  </si>
  <si>
    <t>Tomball Memorial HS</t>
  </si>
  <si>
    <r>
      <rPr>
        <u/>
        <sz val="10"/>
        <rFont val="Arial"/>
      </rPr>
      <t>Klein aber fein (5-15 entrants)</t>
    </r>
    <r>
      <rPr>
        <sz val="10"/>
        <color rgb="FF000000"/>
        <rFont val="Arial"/>
      </rPr>
      <t>:</t>
    </r>
  </si>
  <si>
    <t>Brazoswood - 14</t>
  </si>
  <si>
    <t>British International School of Houston - 5</t>
  </si>
  <si>
    <t>Clear Lake HS - 11</t>
  </si>
  <si>
    <t>Memorial HS - 5</t>
  </si>
  <si>
    <t>Travis HS - 11</t>
  </si>
  <si>
    <t>Willis HS - 8</t>
  </si>
  <si>
    <t>Divide sweeps total by # of</t>
  </si>
  <si>
    <t>students entered. Highest</t>
  </si>
  <si>
    <t>result wins K.a.f. trophy</t>
  </si>
  <si>
    <r>
      <rPr>
        <u/>
        <sz val="10"/>
        <rFont val="Arial"/>
      </rPr>
      <t>Rookie teacher candidates</t>
    </r>
    <r>
      <rPr>
        <sz val="10"/>
        <color rgb="FF000000"/>
        <rFont val="Arial"/>
      </rPr>
      <t>:</t>
    </r>
  </si>
  <si>
    <t>Victoria Henecka (BISH)</t>
  </si>
  <si>
    <t>Ashley Ritter (Tomball HS)</t>
  </si>
  <si>
    <r>
      <rPr>
        <u/>
        <sz val="10"/>
        <rFont val="Arial"/>
      </rPr>
      <t>Rookie school candidates</t>
    </r>
    <r>
      <rPr>
        <sz val="10"/>
        <color rgb="FF000000"/>
        <rFont val="Arial"/>
      </rPr>
      <t>:</t>
    </r>
  </si>
  <si>
    <t>Winner</t>
  </si>
  <si>
    <t>Evgenya Kirichenko</t>
  </si>
  <si>
    <t>Luisa Boettner</t>
  </si>
  <si>
    <t>Konstantin Janz</t>
  </si>
  <si>
    <t>Holly Luebsen</t>
  </si>
  <si>
    <t>Alondra Thursland</t>
  </si>
  <si>
    <t>Sohalia Schoen</t>
  </si>
  <si>
    <t>May Catherine Schmitz</t>
  </si>
  <si>
    <t>Miriya Mattern</t>
  </si>
  <si>
    <r>
      <t xml:space="preserve">Taylor HS* </t>
    </r>
    <r>
      <rPr>
        <sz val="9"/>
        <rFont val="Arial"/>
      </rPr>
      <t>(moved up due to empty slots i</t>
    </r>
    <r>
      <rPr>
        <sz val="10"/>
        <color rgb="FF000000"/>
        <rFont val="Arial"/>
      </rPr>
      <t>n other regions)</t>
    </r>
  </si>
  <si>
    <t>Tomball Memorial HS (declined move-up)</t>
  </si>
  <si>
    <t>Schivley, Kilcoyne, Luebsen, Schmitz</t>
  </si>
  <si>
    <t>Gabrielle Henderson</t>
  </si>
  <si>
    <t>Bauman, Coxie-King, Garcia, Reynolds</t>
  </si>
  <si>
    <t>A. Comin &amp; V. Weathers</t>
  </si>
  <si>
    <t>K. Brown &amp; K. Smith</t>
  </si>
  <si>
    <t>J. Back &amp; D. Rajpal</t>
  </si>
  <si>
    <t>Alston, Kristoff, Stevens, Talbot</t>
  </si>
  <si>
    <t>Fleming, Foster, Gopon</t>
  </si>
  <si>
    <t>Lewis, Mujica, Prado</t>
  </si>
  <si>
    <t>Cousins, Liu, Mitchell, Neuman, Palmer</t>
  </si>
  <si>
    <t>Itzuri Garcia</t>
  </si>
  <si>
    <t>Boyejo, Burke, Gioukaris</t>
  </si>
  <si>
    <t>Ejiogu, Ganguly, Han, Rami</t>
  </si>
  <si>
    <t>Amezcua, Frank, Oliver</t>
  </si>
  <si>
    <t>Elaine Applegate</t>
  </si>
  <si>
    <t>Zoe Parker</t>
  </si>
  <si>
    <t>Lisbeth Gaitan &amp; Ashley Juarez</t>
  </si>
  <si>
    <t>Josue Campos &amp; Br&amp;on Kerth</t>
  </si>
  <si>
    <t>Henderson, Logan, Trushenski</t>
  </si>
  <si>
    <t>Ben Broekhuis</t>
  </si>
  <si>
    <t>Hannah Frederick</t>
  </si>
  <si>
    <t>Vivian Le</t>
  </si>
  <si>
    <t>Sidney Chang</t>
  </si>
  <si>
    <t>Nina Wallach</t>
  </si>
  <si>
    <t>Luke Hassall</t>
  </si>
  <si>
    <t>Seaver Chester</t>
  </si>
  <si>
    <t>Samuel Hopkins</t>
  </si>
  <si>
    <t>Theo Stone</t>
  </si>
  <si>
    <t>Jonathan De Anda</t>
  </si>
  <si>
    <t>Lucy Long</t>
  </si>
  <si>
    <t>Ronaldo Castro</t>
  </si>
  <si>
    <t>Richard Flynn</t>
  </si>
  <si>
    <t>Alexis Dudash</t>
  </si>
  <si>
    <t>Maddie Schwentner</t>
  </si>
  <si>
    <t>Gadiel Lara</t>
  </si>
  <si>
    <t>Liam Wallace</t>
  </si>
  <si>
    <t>Colin Whisenant</t>
  </si>
  <si>
    <t>Damian Lall</t>
  </si>
  <si>
    <t>Stephanie Villasenor</t>
  </si>
  <si>
    <t>Evan Hudgens</t>
  </si>
  <si>
    <t>Shreyes Bharat</t>
  </si>
  <si>
    <t>Philip Steffen</t>
  </si>
  <si>
    <t>Kevin Donoughue</t>
  </si>
  <si>
    <t>Douglas Gill</t>
  </si>
  <si>
    <t>Andrew Paumen</t>
  </si>
  <si>
    <t>Luke Miller</t>
  </si>
  <si>
    <t>Felipe Armstrong</t>
  </si>
  <si>
    <t>Andrew Sobrinho</t>
  </si>
  <si>
    <t>Sam Whitmarsh</t>
  </si>
  <si>
    <t>Peyton House</t>
  </si>
  <si>
    <t>Juan Arias</t>
  </si>
  <si>
    <t>Clarke Foster</t>
  </si>
  <si>
    <t>Carson Benner</t>
  </si>
  <si>
    <t>Sebastian Hobday</t>
  </si>
  <si>
    <t>Kristen Allen</t>
  </si>
  <si>
    <t>Siri Prahlad</t>
  </si>
  <si>
    <t>Daniel Fowkes</t>
  </si>
  <si>
    <t>Benner, Lee, Makdisi, Xin</t>
  </si>
  <si>
    <t>Italy Pena</t>
  </si>
  <si>
    <t>Sid Boyd &amp; Emil Bruhnke</t>
  </si>
  <si>
    <t>Lance Teniente</t>
  </si>
  <si>
    <t>Clancy, Gill, Khan</t>
  </si>
  <si>
    <t>Auggie Sison</t>
  </si>
  <si>
    <t>Chloe Crepinsek &amp; BellaAnise Wangler</t>
  </si>
  <si>
    <t>Eva Thor and Emma Todd</t>
  </si>
  <si>
    <t>Sarah Fauth</t>
  </si>
  <si>
    <t>Reagan Loga &amp; Nico Prada</t>
  </si>
  <si>
    <t>Mariana Ralda</t>
  </si>
  <si>
    <t>Makaila Monauni</t>
  </si>
  <si>
    <t>Angelina Pascali</t>
  </si>
  <si>
    <t>Mason Pinon</t>
  </si>
  <si>
    <t>Noah Plesko</t>
  </si>
  <si>
    <t>George Prince</t>
  </si>
  <si>
    <t>Ameera Izmir</t>
  </si>
  <si>
    <t>Sylvia Latimer</t>
  </si>
  <si>
    <t>Alec Sotelo</t>
  </si>
  <si>
    <t>Ainara Rivera</t>
  </si>
  <si>
    <t>Lexi Browne</t>
  </si>
  <si>
    <t>Synnove Lawrence</t>
  </si>
  <si>
    <t>Amanda Ramirez</t>
  </si>
  <si>
    <t>Yanessa Vitela</t>
  </si>
  <si>
    <t>Davud Suvalic</t>
  </si>
  <si>
    <t>Shivam Patel</t>
  </si>
  <si>
    <t>Ryan Clayton</t>
  </si>
  <si>
    <t>Alexa Martinez</t>
  </si>
  <si>
    <t>Reagan Logan</t>
  </si>
  <si>
    <t>Michelle Amezuca &amp; Alexis Frank</t>
  </si>
  <si>
    <t>Rocio Chitay</t>
  </si>
  <si>
    <t>Cami Kristoff</t>
  </si>
  <si>
    <t>Halleigh Perek</t>
  </si>
  <si>
    <t>Katlynn Mowrer</t>
  </si>
  <si>
    <t>London Davis &amp; Abbie Thompson</t>
  </si>
  <si>
    <t>Alyssa Carroll &amp; Greta Lozano</t>
  </si>
  <si>
    <t>Ronaldo Castro &amp; Hiba Karani</t>
  </si>
  <si>
    <t>Ethan Grabill &amp; Connor Ferguson</t>
  </si>
  <si>
    <t>Jennifer Elias &amp; Mia Jimenez</t>
  </si>
  <si>
    <t>Andrea Montez &amp; Emily Moore</t>
  </si>
  <si>
    <t>Ashley Araniva &amp; Brandon Kerth</t>
  </si>
  <si>
    <t>Caitriona Devlin &amp; Sarah Rogers</t>
  </si>
  <si>
    <t>Jessica Prado &amp; Marylne Prado</t>
  </si>
  <si>
    <t>Eva Thor &amp; Kaedyn Colton</t>
  </si>
  <si>
    <t>Bronson Clancy &amp; Lars Prachnow</t>
  </si>
  <si>
    <t>Zoe Contreras &amp; Fernando Ramirez</t>
  </si>
  <si>
    <t>Charlotte Cousins &amp; Diya Rauser</t>
  </si>
  <si>
    <t>Dawson Benner &amp; Carson Benner</t>
  </si>
  <si>
    <t>Leslie Torres &amp; Brandy Frausto</t>
  </si>
  <si>
    <t>Heidi Ruf &amp; Alex Schmidt</t>
  </si>
  <si>
    <t>Collin Rue &amp; Mark Mueller</t>
  </si>
  <si>
    <t>Phuc Dang &amp; Maia Rogers</t>
  </si>
  <si>
    <t>Elena Carlsson</t>
  </si>
  <si>
    <t>Aidan Laughlin</t>
  </si>
  <si>
    <t>Alexis Rose</t>
  </si>
  <si>
    <t>Alejandro Arias</t>
  </si>
  <si>
    <t>Alexandra Gioukaris</t>
  </si>
  <si>
    <t>Jake Ridenbaugh</t>
  </si>
  <si>
    <t>Jonathan Back</t>
  </si>
  <si>
    <t>Ethan Galley</t>
  </si>
  <si>
    <t>Carlos Guzman</t>
  </si>
  <si>
    <t>Kelvin Rigos</t>
  </si>
  <si>
    <t>Alexander Schmidt</t>
  </si>
  <si>
    <t>Alexandra Freytes</t>
  </si>
  <si>
    <t>Dawson Benner</t>
  </si>
  <si>
    <t>Daniel Sundag</t>
  </si>
  <si>
    <t>Brandy Frausto</t>
  </si>
  <si>
    <t>Merari Portillo</t>
  </si>
  <si>
    <t>Caden Stott</t>
  </si>
  <si>
    <t>Jongyun Shin</t>
  </si>
  <si>
    <t>Peyton House &amp; Kristen Allen</t>
  </si>
  <si>
    <t>Adam Uresti &amp; Emily Skank</t>
  </si>
  <si>
    <t>Jonathan Salgado &amp; Paige Horrell</t>
  </si>
  <si>
    <t>Alex Gioukaris &amp; Anna Maria Mozisek</t>
  </si>
  <si>
    <t>Damian Lall &amp; Vanna Chen</t>
  </si>
  <si>
    <t>Caden Stott &amp; Gabrielle Henderson (declined move-up)</t>
  </si>
  <si>
    <t>Alex Dudash &amp; Ariana Himelfarb (declined move-up)</t>
  </si>
  <si>
    <t>Anika Turner</t>
  </si>
  <si>
    <t>Thomas Palakapilly</t>
  </si>
  <si>
    <t>Akaash Kolluri</t>
  </si>
  <si>
    <t>Grace Cheatham</t>
  </si>
  <si>
    <t>Tommy Neuman</t>
  </si>
  <si>
    <t>Lucy Ma</t>
  </si>
  <si>
    <t>Emily Moore</t>
  </si>
  <si>
    <t>Evan Hudgins</t>
  </si>
  <si>
    <t>Teymur Hajivev</t>
  </si>
  <si>
    <t>Kate Hopkins</t>
  </si>
  <si>
    <t>Jessica Ramirez</t>
  </si>
  <si>
    <t>Jonathan Cortez</t>
  </si>
  <si>
    <t>Nathan Franke</t>
  </si>
  <si>
    <t>Jack Whitehead</t>
  </si>
  <si>
    <t>Ryan Harding</t>
  </si>
  <si>
    <t>Devdeep Rajipal</t>
  </si>
  <si>
    <t>John Fleming</t>
  </si>
  <si>
    <t>Jimmy Xin</t>
  </si>
  <si>
    <t>Cameron Burke</t>
  </si>
  <si>
    <t>Alex Schmidt</t>
  </si>
  <si>
    <t>Michael Seelig</t>
  </si>
  <si>
    <t>Sid Mupalla</t>
  </si>
  <si>
    <t>Olivia Anderson</t>
  </si>
  <si>
    <t>Kelly Liu</t>
  </si>
  <si>
    <t>Stella Miller</t>
  </si>
  <si>
    <t>Harley Taylor</t>
  </si>
  <si>
    <t>Lorelei Husband</t>
  </si>
  <si>
    <t>Sean Quintanilla</t>
  </si>
  <si>
    <t>Isabel Wabnitz</t>
  </si>
  <si>
    <t>Walter Plantinga</t>
  </si>
  <si>
    <t>Sebastian Reyes-Terrazas</t>
  </si>
  <si>
    <t>Raphael Ossa</t>
  </si>
  <si>
    <t>William Suh</t>
  </si>
  <si>
    <t>Harrison Gernhard</t>
  </si>
  <si>
    <t xml:space="preserve">Bronson Clancy </t>
  </si>
  <si>
    <t>Jeanine Davie</t>
  </si>
  <si>
    <t>Juliann Wallett</t>
  </si>
  <si>
    <t>Matthew Zhang</t>
  </si>
  <si>
    <t xml:space="preserve">Mark Mueller </t>
  </si>
  <si>
    <t>Sinan Makdisi</t>
  </si>
  <si>
    <t>Mitch Marine</t>
  </si>
  <si>
    <t>Nadya Raksi</t>
  </si>
  <si>
    <t>Shruti Pathak</t>
  </si>
  <si>
    <t>Ariana Himelfarb</t>
  </si>
  <si>
    <t>Danielle Berron &amp; Madelyn Glazebrook</t>
  </si>
  <si>
    <t>Paige Horrell</t>
  </si>
  <si>
    <t>Sarah Driskill</t>
  </si>
  <si>
    <t>Mira Barrow</t>
  </si>
  <si>
    <t>Celine Choi</t>
  </si>
  <si>
    <t>Anjali Talpallikar</t>
  </si>
  <si>
    <t>Kaleb Straney</t>
  </si>
  <si>
    <t>Tenten Wright</t>
  </si>
  <si>
    <t>Enamorado, Robinson, Vickers</t>
  </si>
  <si>
    <t>Kacy Oberbroeckling</t>
  </si>
  <si>
    <t>Ada Shaffer</t>
  </si>
  <si>
    <t>Sofia Lashari &amp; Jordan Maund</t>
  </si>
  <si>
    <t>Raquel Emiliano</t>
  </si>
  <si>
    <t>Peyton Leonard (added due to judge error at Hfest)</t>
  </si>
  <si>
    <t>Marlyne Prado &amp; Jessica Ramirez</t>
  </si>
  <si>
    <t>Zanfa Aliyeva &amp; William Suh</t>
  </si>
  <si>
    <t>Elena Carlsson &amp; Miguel Mondiajon</t>
  </si>
  <si>
    <t>Felipe Armstrong &amp; Jake Ridenbaugh</t>
  </si>
  <si>
    <t>Jonathan Back &amp; Dat Le</t>
  </si>
  <si>
    <t>Caraline Alston &amp; Charlotte Cousins</t>
  </si>
  <si>
    <t>Nathan Franke &amp; Mason Taylor</t>
  </si>
  <si>
    <t>British Intl. School of Houston</t>
  </si>
  <si>
    <r>
      <t xml:space="preserve">Novice </t>
    </r>
    <r>
      <rPr>
        <i/>
        <sz val="10"/>
        <rFont val="Arial"/>
      </rPr>
      <t>Pass auf!</t>
    </r>
    <r>
      <rPr>
        <sz val="10"/>
        <color rgb="FF000000"/>
        <rFont val="Arial"/>
      </rPr>
      <t xml:space="preserve"> does not advance to State.</t>
    </r>
  </si>
  <si>
    <t>Hannah Kirby &amp; Carly Harville</t>
  </si>
  <si>
    <t>Trah Luu</t>
  </si>
  <si>
    <t>Peyton Tiedt</t>
  </si>
  <si>
    <t>Demitri O'Day</t>
  </si>
  <si>
    <t>Chang, Huang, Xu</t>
  </si>
  <si>
    <t>Kate Stevens &amp; Alexis Rose</t>
  </si>
  <si>
    <t>Sarrah Bristol</t>
  </si>
  <si>
    <t>Wendy Xu</t>
  </si>
  <si>
    <t>Paolo Weiss</t>
  </si>
  <si>
    <t>Christina Brueckner</t>
  </si>
  <si>
    <t>Emilia Lopez Kempten</t>
  </si>
  <si>
    <t>Eathen Smith</t>
  </si>
  <si>
    <t>David Godinez Juarez</t>
  </si>
  <si>
    <t>London Davis</t>
  </si>
  <si>
    <t>Merrick Glazebrook</t>
  </si>
  <si>
    <t>Aarna Parimi</t>
  </si>
  <si>
    <t>Natalie Westwood</t>
  </si>
  <si>
    <t>Sarah Hennig</t>
  </si>
  <si>
    <t>Connor Ferguson</t>
  </si>
  <si>
    <t>Emily Scull</t>
  </si>
  <si>
    <t>Bela Chan</t>
  </si>
  <si>
    <t>Danielle Ejiogu</t>
  </si>
  <si>
    <t>Sarah Rogers</t>
  </si>
  <si>
    <t>Caitriona Devlin</t>
  </si>
  <si>
    <t>Jourdain Babisa</t>
  </si>
  <si>
    <t>Alexis Valdez</t>
  </si>
  <si>
    <t>Mason Taylor</t>
  </si>
  <si>
    <t>Madelyn Glazebrook</t>
  </si>
  <si>
    <t>Devdeep Rajpal</t>
  </si>
  <si>
    <t>Abhi Rangarajan</t>
  </si>
  <si>
    <t>Zeest Khan</t>
  </si>
  <si>
    <t>Jiselle Barrera</t>
  </si>
  <si>
    <t>Jakob Knutsen</t>
  </si>
  <si>
    <t>Alondra Thurslan</t>
  </si>
  <si>
    <t>Kurt Bauske</t>
  </si>
  <si>
    <t>Diya Rauser</t>
  </si>
  <si>
    <t>Avinash Goberdhan</t>
  </si>
  <si>
    <t>Johan Podowski</t>
  </si>
  <si>
    <t>Madison Johnson</t>
  </si>
  <si>
    <t>Joci Tidey</t>
  </si>
  <si>
    <t>Brody Ronk</t>
  </si>
  <si>
    <t>Hayden Landry</t>
  </si>
  <si>
    <t>Billy Jones</t>
  </si>
  <si>
    <t>Andrea Vazquez</t>
  </si>
  <si>
    <t>Tejaswi Sriram</t>
  </si>
  <si>
    <t>Jodi Keener</t>
  </si>
  <si>
    <t>Sebastian Reyes</t>
  </si>
  <si>
    <t>Jonathan Porras</t>
  </si>
  <si>
    <t>Chloe Ditges</t>
  </si>
  <si>
    <t>Hunter Han</t>
  </si>
  <si>
    <t>Izzabel Colwell</t>
  </si>
  <si>
    <t>Devlynn Miller</t>
  </si>
  <si>
    <t>Megan Phalen</t>
  </si>
  <si>
    <t>Kate Stevens</t>
  </si>
  <si>
    <t>Zarifa Aliyeva</t>
  </si>
  <si>
    <t>Noah Wiedrich</t>
  </si>
  <si>
    <t>Sid Boyd</t>
  </si>
  <si>
    <t>Theodora Pavlovic</t>
  </si>
  <si>
    <t>Kaedyn Colton</t>
  </si>
  <si>
    <t>Carson Musser</t>
  </si>
  <si>
    <t>Dat Le</t>
  </si>
  <si>
    <t>Natalie Mujica</t>
  </si>
  <si>
    <t>Sean Wilson</t>
  </si>
  <si>
    <t>Ariana Himmelfarb</t>
  </si>
  <si>
    <t>Juzia Bran</t>
  </si>
  <si>
    <t>Heights HS (declined move-up)</t>
  </si>
  <si>
    <t>Kalina Cole</t>
  </si>
  <si>
    <t>Celeine Choi</t>
  </si>
  <si>
    <t>Nico Prada</t>
  </si>
  <si>
    <t>Carly Harville</t>
  </si>
  <si>
    <t>Haley Kilcoyne</t>
  </si>
  <si>
    <t>Devlyn Miller</t>
  </si>
  <si>
    <t>Sid Muppalla &amp; Wendy Xu</t>
  </si>
  <si>
    <t>Arian DeLeon</t>
  </si>
  <si>
    <t>Juliana Wallett</t>
  </si>
  <si>
    <t xml:space="preserve">Erinne Taylor </t>
  </si>
  <si>
    <t>Jonathan Elliott</t>
  </si>
  <si>
    <t>Madison Parkins</t>
  </si>
  <si>
    <t>Oprah Esemuze</t>
  </si>
  <si>
    <t>Maya Hill</t>
  </si>
  <si>
    <t>Alondra Sitan</t>
  </si>
  <si>
    <t>Renee Bakare</t>
  </si>
  <si>
    <t>Brandon Schnitz</t>
  </si>
  <si>
    <t>Norah Rami</t>
  </si>
  <si>
    <t>Caleb Guse</t>
  </si>
  <si>
    <t>Charlotte Cousins</t>
  </si>
  <si>
    <t>Caraline Alston</t>
  </si>
  <si>
    <t>Rob Appling</t>
  </si>
  <si>
    <t>Briget Shull</t>
  </si>
  <si>
    <t>Elynna Esteban</t>
  </si>
  <si>
    <t>Julian Gonzalez</t>
  </si>
  <si>
    <t>Sean Sullivan</t>
  </si>
  <si>
    <t>Caleb Moore</t>
  </si>
  <si>
    <t>Morgan Yaege</t>
  </si>
  <si>
    <t>Thomas Colihan</t>
  </si>
  <si>
    <t>Elizabeth Campuzano</t>
  </si>
  <si>
    <t>Alyssa Rodriguez</t>
  </si>
  <si>
    <t>Madison Draper-Paley</t>
  </si>
  <si>
    <t>Andrea Motes</t>
  </si>
  <si>
    <t>Sarah Khoja</t>
  </si>
  <si>
    <t>Madeleine McCoy</t>
  </si>
  <si>
    <t>Rheagan Morris</t>
  </si>
  <si>
    <t>Paul Iglesias</t>
  </si>
  <si>
    <t>Douglas GIll</t>
  </si>
  <si>
    <t>Andy Steinkamp</t>
  </si>
  <si>
    <t>Julia Braun</t>
  </si>
  <si>
    <t>Karime Falcon</t>
  </si>
  <si>
    <t>Andres Correa</t>
  </si>
  <si>
    <t xml:space="preserve">Gabriel Godeau </t>
  </si>
  <si>
    <t>Sukitta Ninyong</t>
  </si>
  <si>
    <t>Alex Garcia</t>
  </si>
  <si>
    <t>Eugenie Pflieger</t>
  </si>
  <si>
    <t>Lars Prochnow</t>
  </si>
  <si>
    <t>Michael Huang &amp; Wendy Xu</t>
  </si>
  <si>
    <t>Nathan Palmer &amp; Shane Russell</t>
  </si>
  <si>
    <t>Tran Luu &amp; Abbi Turner</t>
  </si>
  <si>
    <t>Jordin Paul</t>
  </si>
  <si>
    <t>Fernando Ramirez &amp; Adriana Zamorano</t>
  </si>
  <si>
    <t>Alyson Kubiak</t>
  </si>
  <si>
    <t>Kelli Oliver &amp; Peyton Tiedt</t>
  </si>
  <si>
    <t>Rachel Mitchell &amp; Betsy Talbot</t>
  </si>
  <si>
    <t>Dara Kotyzcka &amp; Corvin Kotyzcka</t>
  </si>
  <si>
    <t>Vanna Chen, Abby Day, Siri Prahlad</t>
  </si>
  <si>
    <t>Leslie Torres (added due to judge error at Hfest)</t>
  </si>
  <si>
    <t>Emma Todd</t>
  </si>
  <si>
    <t>Joseph Salinas</t>
  </si>
  <si>
    <t>Erick Cabal</t>
  </si>
  <si>
    <t>Kade Lieder</t>
  </si>
  <si>
    <t>Hiba  Karami</t>
  </si>
  <si>
    <t>Hanna Carlson</t>
  </si>
  <si>
    <t>Davud Suvolic</t>
  </si>
  <si>
    <t>Andres Luna</t>
  </si>
  <si>
    <t>Serena Pelley</t>
  </si>
  <si>
    <t>Alexandro Arias</t>
  </si>
  <si>
    <t>Douglas Haddad</t>
  </si>
  <si>
    <t>Kerr Grubb</t>
  </si>
  <si>
    <t>Madison Kay</t>
  </si>
  <si>
    <r>
      <t>Taylor HS*</t>
    </r>
    <r>
      <rPr>
        <sz val="8"/>
        <rFont val="Arial"/>
      </rPr>
      <t xml:space="preserve"> (moved up due to empty slots in other regions)</t>
    </r>
  </si>
  <si>
    <t>Gezim Rizahv</t>
  </si>
  <si>
    <t>Hannah Carlsson</t>
  </si>
  <si>
    <t>Miguel Morales</t>
  </si>
  <si>
    <t>Erika Falcon</t>
  </si>
  <si>
    <t>Evan Byall</t>
  </si>
  <si>
    <t>Aiden Laughlin</t>
  </si>
  <si>
    <t>Douglas Haddard</t>
  </si>
  <si>
    <t>Nathan Beitler</t>
  </si>
  <si>
    <t>Mia Gorus</t>
  </si>
  <si>
    <t>Timed Writing does not advance to State.</t>
  </si>
  <si>
    <t>Alyssa Carroll</t>
  </si>
  <si>
    <t>Hiba Karani</t>
  </si>
  <si>
    <t>Peter Khorani</t>
  </si>
  <si>
    <t xml:space="preserve">Walter Plantiga </t>
  </si>
  <si>
    <t>Abigail Harvey</t>
  </si>
  <si>
    <t>Mark Mueller</t>
  </si>
  <si>
    <t>Emil Bruhnke</t>
  </si>
  <si>
    <t>Hayley Hudgens</t>
  </si>
  <si>
    <t>Persephone Ouzounian</t>
  </si>
  <si>
    <t>Acting Awards</t>
  </si>
  <si>
    <t>Roxana Nolte</t>
  </si>
  <si>
    <t>Taylor Smith</t>
  </si>
  <si>
    <t>Josue Campos &amp; Brandon Kerth</t>
  </si>
  <si>
    <t>Ella Carr</t>
  </si>
  <si>
    <t>George Braun</t>
  </si>
  <si>
    <t>Nicolas Prada</t>
  </si>
  <si>
    <t>Kevin Chang</t>
  </si>
  <si>
    <t>Jayden Filts</t>
  </si>
  <si>
    <t>Chloe Crepinsek &amp; Bella Anise Wangler</t>
  </si>
  <si>
    <t>Eva Thor &amp; Emma Todd</t>
  </si>
  <si>
    <t>Vaidehi Joshi</t>
  </si>
  <si>
    <t>Caden Stott &amp; Gabrielle Henderson</t>
  </si>
  <si>
    <t>Alex Dudash &amp; Ariana Himelfarb</t>
  </si>
  <si>
    <t>Kayla Johnson</t>
  </si>
  <si>
    <t>Carly Harville &amp; William Suh</t>
  </si>
  <si>
    <t>Zanfa Aliyeva &amp; Hannah Kirby</t>
  </si>
  <si>
    <t>Best Actor:</t>
  </si>
  <si>
    <t>Joseph Rohan - Morton Ranch - Moritz</t>
  </si>
  <si>
    <t>Best Actress:</t>
  </si>
  <si>
    <t>Kaitlyn Smith - Morton Ranch - Wendla</t>
  </si>
  <si>
    <t>Aadarsh Rebba</t>
  </si>
  <si>
    <t>Pathak Shruti</t>
  </si>
  <si>
    <t>Sid Muppalla</t>
  </si>
  <si>
    <t>Elida Met-Hoxha</t>
  </si>
  <si>
    <t>Heidi Ruf</t>
  </si>
  <si>
    <t>Vanna Chen</t>
  </si>
  <si>
    <t>Vaidehi Josh</t>
  </si>
  <si>
    <t>Jake Ridenbough</t>
  </si>
  <si>
    <t>Hanna Kirby</t>
  </si>
  <si>
    <t>Meghan Palomino</t>
  </si>
  <si>
    <t>Trent Wright</t>
  </si>
  <si>
    <t>Ben Broeckhuis</t>
  </si>
  <si>
    <t>Megan Palladino</t>
  </si>
  <si>
    <t>Jonathon DeAnda - Heights - Mutter</t>
  </si>
  <si>
    <t>Josie Tidey - Kingwood - Asterix</t>
  </si>
  <si>
    <t>Heights - Vater</t>
  </si>
  <si>
    <t>Sylvia Latimer - Kingwood - Heidi</t>
  </si>
  <si>
    <t>Gadiel Lara - Morton Ranch - Angestellte</t>
  </si>
  <si>
    <t>Allie Paul - Kingwood - Gabi</t>
  </si>
  <si>
    <t>Clarke Foster - Bellaire - Stefan</t>
  </si>
  <si>
    <t>Brigit Shull - Kingwood - Katrina</t>
  </si>
  <si>
    <t>Alexandra Giouskaris</t>
  </si>
  <si>
    <t>Genesis Lucio</t>
  </si>
  <si>
    <t>Morgan Parrish</t>
  </si>
  <si>
    <t>Large School</t>
  </si>
  <si>
    <t>Small School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</si>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</sst>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sz val="10"/>
      <name val="Arial"/>
    </font>
    <font>
      <sz val="10"/>
      <name val="Arial"/>
    </font>
    <font>
      <u/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name val="Arial"/>
    </font>
    <font>
      <sz val="10"/>
      <color rgb="FF000000"/>
      <name val="Inconsolata"/>
    </font>
    <font>
      <sz val="10"/>
      <name val="Arial"/>
    </font>
    <font>
      <sz val="12"/>
      <name val="Arial"/>
    </font>
    <font>
      <sz val="12"/>
      <name val="Arial"/>
    </font>
    <font>
      <sz val="9"/>
      <name val="Arial"/>
    </font>
    <font>
      <i/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7" fillId="4" borderId="6" xfId="0" applyFont="1" applyFill="1" applyBorder="1"/>
    <xf numFmtId="0" fontId="4" fillId="0" borderId="6" xfId="0" applyFont="1" applyBorder="1" applyAlignment="1">
      <alignment horizontal="center"/>
    </xf>
    <xf numFmtId="0" fontId="7" fillId="5" borderId="6" xfId="0" applyFont="1" applyFill="1" applyBorder="1"/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8" fillId="0" borderId="6" xfId="0" applyFont="1" applyBorder="1"/>
    <xf numFmtId="0" fontId="6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2" fillId="0" borderId="6" xfId="0" applyFont="1" applyBorder="1" applyAlignment="1"/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0" borderId="0" xfId="0" applyFont="1" applyAlignment="1"/>
    <xf numFmtId="0" fontId="0" fillId="0" borderId="1" xfId="0" applyFont="1" applyBorder="1" applyAlignment="1">
      <alignment horizontal="left"/>
    </xf>
    <xf numFmtId="0" fontId="2" fillId="3" borderId="6" xfId="0" applyFont="1" applyFill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0" borderId="4" xfId="0" applyFont="1" applyBorder="1" applyAlignment="1"/>
    <xf numFmtId="0" fontId="0" fillId="3" borderId="1" xfId="0" applyFont="1" applyFill="1" applyBorder="1" applyAlignment="1">
      <alignment horizontal="left"/>
    </xf>
    <xf numFmtId="0" fontId="2" fillId="6" borderId="6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7" xfId="0" applyFont="1" applyBorder="1"/>
    <xf numFmtId="0" fontId="6" fillId="0" borderId="14" xfId="0" applyFont="1" applyBorder="1" applyAlignment="1"/>
    <xf numFmtId="0" fontId="6" fillId="0" borderId="14" xfId="0" applyFont="1" applyBorder="1"/>
    <xf numFmtId="4" fontId="0" fillId="2" borderId="14" xfId="0" applyNumberFormat="1" applyFont="1" applyFill="1" applyBorder="1"/>
    <xf numFmtId="0" fontId="0" fillId="2" borderId="14" xfId="0" applyFont="1" applyFill="1" applyBorder="1"/>
    <xf numFmtId="4" fontId="2" fillId="0" borderId="14" xfId="0" applyNumberFormat="1" applyFont="1" applyBorder="1"/>
    <xf numFmtId="0" fontId="8" fillId="0" borderId="14" xfId="0" applyFont="1" applyBorder="1" applyAlignment="1"/>
    <xf numFmtId="4" fontId="5" fillId="2" borderId="14" xfId="0" applyNumberFormat="1" applyFont="1" applyFill="1" applyBorder="1"/>
    <xf numFmtId="0" fontId="0" fillId="2" borderId="14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0" fontId="11" fillId="6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7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12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9"/>
  <sheetViews>
    <sheetView workbookViewId="0">
      <selection activeCell="A913" sqref="A913"/>
    </sheetView>
  </sheetViews>
  <sheetFormatPr defaultColWidth="14.42578125" defaultRowHeight="15" customHeight="1"/>
  <cols>
    <col min="1" max="1" width="32.5703125" customWidth="1"/>
    <col min="2" max="2" width="5.28515625" customWidth="1"/>
    <col min="3" max="3" width="43.42578125" customWidth="1"/>
    <col min="4" max="4" width="32.85546875" customWidth="1"/>
    <col min="5" max="5" width="4.28515625" customWidth="1"/>
    <col min="6" max="6" width="11.140625" customWidth="1"/>
    <col min="7" max="7" width="4.28515625" customWidth="1"/>
    <col min="8" max="8" width="3.85546875" customWidth="1"/>
    <col min="9" max="9" width="32.7109375" customWidth="1"/>
    <col min="10" max="10" width="7.5703125" customWidth="1"/>
    <col min="11" max="11" width="9.7109375" customWidth="1"/>
    <col min="12" max="26" width="8.7109375" customWidth="1"/>
  </cols>
  <sheetData>
    <row r="1" spans="1:26" ht="12.75" customHeight="1">
      <c r="A1" s="1" t="s">
        <v>0</v>
      </c>
      <c r="B1" s="2" t="s">
        <v>1</v>
      </c>
      <c r="C1" s="2" t="str">
        <f>'Original 1-10'!C1</f>
        <v>Winner</v>
      </c>
      <c r="D1" s="2" t="s">
        <v>2</v>
      </c>
      <c r="E1" s="2" t="s">
        <v>3</v>
      </c>
      <c r="F1" s="3" t="s">
        <v>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 t="s">
        <v>5</v>
      </c>
      <c r="B2" s="6">
        <v>3</v>
      </c>
      <c r="C2" s="7" t="str">
        <f>'Original 1-10'!C4</f>
        <v>Konstantin Janz</v>
      </c>
      <c r="D2" s="7" t="str">
        <f>'Original 1-10'!D4</f>
        <v>Bellaire HS</v>
      </c>
      <c r="E2" s="6">
        <v>9</v>
      </c>
      <c r="F2" s="8">
        <f>SUM(E2:E83)</f>
        <v>687</v>
      </c>
      <c r="G2" s="8"/>
      <c r="H2" s="95" t="s">
        <v>6</v>
      </c>
      <c r="I2" s="96"/>
      <c r="J2" s="96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>
      <c r="A3" s="5" t="s">
        <v>5</v>
      </c>
      <c r="B3" s="6">
        <v>5</v>
      </c>
      <c r="C3" s="7" t="str">
        <f>'Original 1-10'!C6</f>
        <v>Alondra Thursland</v>
      </c>
      <c r="D3" s="7" t="str">
        <f>'Original 1-10'!D6</f>
        <v>Bellaire HS</v>
      </c>
      <c r="E3" s="6">
        <v>7</v>
      </c>
      <c r="F3" s="10"/>
      <c r="G3" s="10"/>
      <c r="H3" s="80"/>
      <c r="I3" s="79" t="s">
        <v>554</v>
      </c>
      <c r="J3" s="90" t="s">
        <v>556</v>
      </c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>
      <c r="A4" s="12" t="s">
        <v>5</v>
      </c>
      <c r="B4" s="13">
        <v>9</v>
      </c>
      <c r="C4" s="14" t="str">
        <f>'Original 1-10'!C10</f>
        <v>Miriya Mattern</v>
      </c>
      <c r="D4" s="14" t="str">
        <f>'Original 1-10'!D10</f>
        <v>Bellaire HS</v>
      </c>
      <c r="E4" s="13">
        <v>3</v>
      </c>
      <c r="F4" s="10"/>
      <c r="G4" s="10"/>
      <c r="H4" s="11">
        <v>1</v>
      </c>
      <c r="I4" s="15" t="str">
        <f ca="1">IFERROR(__xludf.DUMMYFUNCTION("""COMPUTED_VALUE"""),"Kingwood HS")</f>
        <v>Kingwood HS</v>
      </c>
      <c r="J4" s="16">
        <f ca="1">IFERROR(__xludf.DUMMYFUNCTION("""COMPUTED_VALUE"""),1127)</f>
        <v>1127</v>
      </c>
      <c r="K4" s="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>
      <c r="A5" s="7" t="s">
        <v>7</v>
      </c>
      <c r="B5" s="6">
        <v>4</v>
      </c>
      <c r="C5" s="7" t="str">
        <f>'Original 1-10'!C25</f>
        <v>Bellaire HS</v>
      </c>
      <c r="D5" s="7" t="str">
        <f>'Original 1-10'!D25</f>
        <v>Bellaire HS</v>
      </c>
      <c r="E5" s="6">
        <v>8</v>
      </c>
      <c r="F5" s="10"/>
      <c r="G5" s="10"/>
      <c r="H5" s="11">
        <v>2</v>
      </c>
      <c r="I5" s="15" t="str">
        <f ca="1">IFERROR(__xludf.DUMMYFUNCTION("""COMPUTED_VALUE"""),"Tompkins HS")</f>
        <v>Tompkins HS</v>
      </c>
      <c r="J5" s="16">
        <f ca="1">IFERROR(__xludf.DUMMYFUNCTION("""COMPUTED_VALUE"""),732)</f>
        <v>732</v>
      </c>
      <c r="K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>
      <c r="A6" s="7" t="s">
        <v>8</v>
      </c>
      <c r="B6" s="6">
        <v>1</v>
      </c>
      <c r="C6" s="7" t="str">
        <f>'Original 1-10'!C42</f>
        <v>Fleming, Foster, Gopon</v>
      </c>
      <c r="D6" s="7" t="str">
        <f>'Original 1-10'!D42</f>
        <v>Bellaire HS</v>
      </c>
      <c r="E6" s="6">
        <v>14</v>
      </c>
      <c r="F6" s="10"/>
      <c r="G6" s="10"/>
      <c r="H6" s="11">
        <v>3</v>
      </c>
      <c r="I6" s="15" t="str">
        <f ca="1">IFERROR(__xludf.DUMMYFUNCTION("""COMPUTED_VALUE"""),"Bellaire HS")</f>
        <v>Bellaire HS</v>
      </c>
      <c r="J6" s="16">
        <f ca="1">IFERROR(__xludf.DUMMYFUNCTION("""COMPUTED_VALUE"""),687)</f>
        <v>687</v>
      </c>
      <c r="K6" s="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>
      <c r="A7" s="7" t="s">
        <v>9</v>
      </c>
      <c r="B7" s="6">
        <v>1</v>
      </c>
      <c r="C7" s="7" t="str">
        <f>'Original 1-10'!C62</f>
        <v>Sidney Chang</v>
      </c>
      <c r="D7" s="7" t="str">
        <f>'Original 1-10'!D62</f>
        <v>Bellaire HS</v>
      </c>
      <c r="E7" s="6">
        <v>12</v>
      </c>
      <c r="F7" s="10"/>
      <c r="G7" s="10"/>
      <c r="H7" s="11">
        <v>4</v>
      </c>
      <c r="I7" s="15" t="str">
        <f ca="1">IFERROR(__xludf.DUMMYFUNCTION("""COMPUTED_VALUE"""),"Heights HS")</f>
        <v>Heights HS</v>
      </c>
      <c r="J7" s="16">
        <f ca="1">IFERROR(__xludf.DUMMYFUNCTION("""COMPUTED_VALUE"""),433)</f>
        <v>433</v>
      </c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7" t="s">
        <v>9</v>
      </c>
      <c r="B8" s="6">
        <v>2</v>
      </c>
      <c r="C8" s="7" t="str">
        <f>'Original 1-10'!C63</f>
        <v>Nina Wallach</v>
      </c>
      <c r="D8" s="7" t="str">
        <f>'Original 1-10'!D63</f>
        <v>Bellaire HS</v>
      </c>
      <c r="E8" s="6">
        <v>10</v>
      </c>
      <c r="F8" s="10"/>
      <c r="G8" s="10"/>
      <c r="H8" s="11">
        <v>5</v>
      </c>
      <c r="I8" s="15" t="str">
        <f ca="1">IFERROR(__xludf.DUMMYFUNCTION("""COMPUTED_VALUE"""),"The Woodlands HS")</f>
        <v>The Woodlands HS</v>
      </c>
      <c r="J8" s="16">
        <f ca="1">IFERROR(__xludf.DUMMYFUNCTION("""COMPUTED_VALUE"""),353)</f>
        <v>353</v>
      </c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4" t="s">
        <v>10</v>
      </c>
      <c r="B9" s="13">
        <v>10</v>
      </c>
      <c r="C9" s="14" t="str">
        <f>'Original 1-10'!C81</f>
        <v>Shreyes Bharat</v>
      </c>
      <c r="D9" s="14" t="str">
        <f>'Original 1-10'!D81</f>
        <v>Bellaire HS</v>
      </c>
      <c r="E9" s="13">
        <v>2</v>
      </c>
      <c r="F9" s="10"/>
      <c r="G9" s="10"/>
      <c r="H9" s="11">
        <v>6</v>
      </c>
      <c r="I9" s="15" t="str">
        <f ca="1">IFERROR(__xludf.DUMMYFUNCTION("""COMPUTED_VALUE"""),"Cinco Ranch HS")</f>
        <v>Cinco Ranch HS</v>
      </c>
      <c r="J9" s="16">
        <f ca="1">IFERROR(__xludf.DUMMYFUNCTION("""COMPUTED_VALUE"""),211)</f>
        <v>211</v>
      </c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14" t="s">
        <v>11</v>
      </c>
      <c r="B10" s="13">
        <v>6</v>
      </c>
      <c r="C10" s="14" t="str">
        <f>'Original 1-10'!C87</f>
        <v>Felipe Armstrong</v>
      </c>
      <c r="D10" s="14" t="str">
        <f>'Original 1-10'!D87</f>
        <v>Bellaire HS</v>
      </c>
      <c r="E10" s="13">
        <v>6</v>
      </c>
      <c r="F10" s="10"/>
      <c r="G10" s="10"/>
      <c r="H10" s="11">
        <v>7</v>
      </c>
      <c r="I10" s="15" t="str">
        <f ca="1">IFERROR(__xludf.DUMMYFUNCTION("""COMPUTED_VALUE"""),"Tomball HS")</f>
        <v>Tomball HS</v>
      </c>
      <c r="J10" s="16">
        <f ca="1">IFERROR(__xludf.DUMMYFUNCTION("""COMPUTED_VALUE"""),53)</f>
        <v>53</v>
      </c>
      <c r="K10" s="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7" t="s">
        <v>12</v>
      </c>
      <c r="B11" s="6">
        <v>1</v>
      </c>
      <c r="C11" s="7" t="str">
        <f>'Original 1-10'!C92</f>
        <v>Clarke Foster</v>
      </c>
      <c r="D11" s="7" t="str">
        <f>'Original 1-10'!D92</f>
        <v>Bellaire HS</v>
      </c>
      <c r="E11" s="6">
        <v>12</v>
      </c>
      <c r="F11" s="10"/>
      <c r="G11" s="10"/>
      <c r="H11" s="17">
        <v>8</v>
      </c>
      <c r="I11" s="10" t="str">
        <f ca="1">IFERROR(__xludf.DUMMYFUNCTION("""COMPUTED_VALUE"""),"Clear Lake HS")</f>
        <v>Clear Lake HS</v>
      </c>
      <c r="J11" s="18">
        <f ca="1">IFERROR(__xludf.DUMMYFUNCTION("""COMPUTED_VALUE"""),51)</f>
        <v>51</v>
      </c>
      <c r="K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>
      <c r="A12" s="7" t="s">
        <v>12</v>
      </c>
      <c r="B12" s="6">
        <v>2</v>
      </c>
      <c r="C12" s="7" t="str">
        <f>'Original 1-10'!C93</f>
        <v>Carson Benner</v>
      </c>
      <c r="D12" s="7" t="str">
        <f>'Original 1-10'!D93</f>
        <v>Bellaire HS</v>
      </c>
      <c r="E12" s="6">
        <v>10</v>
      </c>
      <c r="F12" s="10"/>
      <c r="G12" s="10"/>
      <c r="H12" s="17">
        <v>9</v>
      </c>
      <c r="I12" s="10" t="str">
        <f ca="1">IFERROR(__xludf.DUMMYFUNCTION("""COMPUTED_VALUE"""),"Willis HS")</f>
        <v>Willis HS</v>
      </c>
      <c r="J12" s="18">
        <f ca="1">IFERROR(__xludf.DUMMYFUNCTION("""COMPUTED_VALUE"""),38)</f>
        <v>38</v>
      </c>
      <c r="K12" s="8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>
      <c r="A13" s="7" t="s">
        <v>12</v>
      </c>
      <c r="B13" s="6">
        <v>3</v>
      </c>
      <c r="C13" s="7" t="str">
        <f>'Original 1-10'!C94</f>
        <v>Sebastian Hobday</v>
      </c>
      <c r="D13" s="7" t="str">
        <f>'Original 1-10'!D94</f>
        <v>Bellaire HS</v>
      </c>
      <c r="E13" s="6">
        <v>9</v>
      </c>
      <c r="F13" s="10"/>
      <c r="G13" s="10"/>
      <c r="H13" s="17"/>
      <c r="I13" s="10"/>
      <c r="J13" s="18"/>
      <c r="K13" s="1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>
      <c r="A14" s="7" t="s">
        <v>13</v>
      </c>
      <c r="B14" s="6">
        <v>1</v>
      </c>
      <c r="C14" s="7" t="str">
        <f>'Original 1-10'!C102</f>
        <v>Benner, Lee, Makdisi, Xin</v>
      </c>
      <c r="D14" s="7" t="str">
        <f>'Original 1-10'!D102</f>
        <v>Bellaire HS</v>
      </c>
      <c r="E14" s="6">
        <v>10</v>
      </c>
      <c r="F14" s="10"/>
      <c r="G14" s="10"/>
      <c r="H14" s="8"/>
      <c r="I14" s="10"/>
      <c r="J14" s="18"/>
      <c r="K14" s="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>
      <c r="A15" s="7" t="s">
        <v>14</v>
      </c>
      <c r="B15" s="6">
        <v>3</v>
      </c>
      <c r="C15" s="7" t="str">
        <f>'Original 1-10'!C114</f>
        <v>Angelina Pascali</v>
      </c>
      <c r="D15" s="7" t="str">
        <f>'Original 1-10'!D114</f>
        <v>Bellaire HS</v>
      </c>
      <c r="E15" s="6">
        <v>10</v>
      </c>
      <c r="F15" s="10"/>
      <c r="G15" s="10"/>
      <c r="H15" s="8"/>
      <c r="I15" s="10"/>
      <c r="J15" s="18"/>
      <c r="K15" s="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>
      <c r="A16" s="14" t="s">
        <v>15</v>
      </c>
      <c r="B16" s="13">
        <v>9</v>
      </c>
      <c r="C16" s="14" t="str">
        <f>'Original 1-10'!C130</f>
        <v>Davud Suvalic</v>
      </c>
      <c r="D16" s="14" t="str">
        <f>'Original 1-10'!D130</f>
        <v>Bellaire HS</v>
      </c>
      <c r="E16" s="13">
        <v>4</v>
      </c>
      <c r="F16" s="10"/>
      <c r="G16" s="10"/>
      <c r="H16" s="8"/>
      <c r="I16" s="10"/>
      <c r="J16" s="18"/>
      <c r="K16" s="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>
      <c r="A17" s="7" t="s">
        <v>16</v>
      </c>
      <c r="B17" s="6">
        <v>1</v>
      </c>
      <c r="C17" s="7" t="str">
        <f>'Original 1-10'!C172</f>
        <v>Dawson Benner &amp; Carson Benner</v>
      </c>
      <c r="D17" s="7" t="str">
        <f>'Original 1-10'!D172</f>
        <v>Bellaire HS</v>
      </c>
      <c r="E17" s="6">
        <v>20</v>
      </c>
      <c r="F17" s="10"/>
      <c r="G17" s="10"/>
      <c r="H17" s="81"/>
      <c r="I17" s="82"/>
      <c r="J17" s="83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>
      <c r="A18" s="7" t="s">
        <v>17</v>
      </c>
      <c r="B18" s="6">
        <v>2</v>
      </c>
      <c r="C18" s="7" t="str">
        <f>'Original 1-10'!C183</f>
        <v>Aidan Laughlin</v>
      </c>
      <c r="D18" s="7" t="str">
        <f>'Original 1-10'!D183</f>
        <v>Bellaire HS</v>
      </c>
      <c r="E18" s="6">
        <v>12</v>
      </c>
      <c r="F18" s="10"/>
      <c r="G18" s="10"/>
      <c r="H18" s="80"/>
      <c r="I18" s="91" t="s">
        <v>555</v>
      </c>
      <c r="J18" s="90" t="s">
        <v>556</v>
      </c>
      <c r="K18" s="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>
      <c r="A19" s="14" t="s">
        <v>17</v>
      </c>
      <c r="B19" s="13">
        <v>6</v>
      </c>
      <c r="C19" s="14" t="str">
        <f>'Original 1-10'!C187</f>
        <v>Jake Ridenbaugh</v>
      </c>
      <c r="D19" s="14" t="str">
        <f>'Original 1-10'!D187</f>
        <v>Bellaire HS</v>
      </c>
      <c r="E19" s="13">
        <v>7</v>
      </c>
      <c r="F19" s="10"/>
      <c r="G19" s="10"/>
      <c r="H19" s="80">
        <v>1</v>
      </c>
      <c r="I19" s="84" t="str">
        <f ca="1">IFERROR(__xludf.DUMMYFUNCTION("""COMPUTED_VALUE"""),"Clements HS")</f>
        <v>Clements HS</v>
      </c>
      <c r="J19" s="85">
        <f ca="1">IFERROR(__xludf.DUMMYFUNCTION("""COMPUTED_VALUE"""),519)</f>
        <v>519</v>
      </c>
      <c r="K19" s="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>
      <c r="A20" s="7" t="s">
        <v>18</v>
      </c>
      <c r="B20" s="6">
        <v>1</v>
      </c>
      <c r="C20" s="7" t="str">
        <f>'Original 1-10'!C192</f>
        <v>Carson Benner</v>
      </c>
      <c r="D20" s="7" t="str">
        <f>'Original 1-10'!D192</f>
        <v>Bellaire HS</v>
      </c>
      <c r="E20" s="6">
        <v>14</v>
      </c>
      <c r="F20" s="10"/>
      <c r="G20" s="10"/>
      <c r="H20" s="80">
        <v>2</v>
      </c>
      <c r="I20" s="84" t="str">
        <f ca="1">IFERROR(__xludf.DUMMYFUNCTION("""COMPUTED_VALUE"""),"Morton Ranch HS")</f>
        <v>Morton Ranch HS</v>
      </c>
      <c r="J20" s="85">
        <f ca="1">IFERROR(__xludf.DUMMYFUNCTION("""COMPUTED_VALUE"""),342)</f>
        <v>342</v>
      </c>
      <c r="K20" s="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7" t="s">
        <v>18</v>
      </c>
      <c r="B21" s="6">
        <v>4</v>
      </c>
      <c r="C21" s="7" t="str">
        <f>'Original 1-10'!C195</f>
        <v>Dawson Benner</v>
      </c>
      <c r="D21" s="7" t="str">
        <f>'Original 1-10'!D195</f>
        <v>Bellaire HS</v>
      </c>
      <c r="E21" s="6">
        <v>9</v>
      </c>
      <c r="F21" s="10"/>
      <c r="G21" s="10"/>
      <c r="H21" s="80">
        <v>3</v>
      </c>
      <c r="I21" s="84" t="str">
        <f ca="1">IFERROR(__xludf.DUMMYFUNCTION("""COMPUTED_VALUE"""),"Tomball Memorial HS")</f>
        <v>Tomball Memorial HS</v>
      </c>
      <c r="J21" s="85">
        <f ca="1">IFERROR(__xludf.DUMMYFUNCTION("""COMPUTED_VALUE"""),259)</f>
        <v>259</v>
      </c>
      <c r="K21" s="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>
      <c r="A22" s="7" t="s">
        <v>19</v>
      </c>
      <c r="B22" s="6">
        <v>2</v>
      </c>
      <c r="C22" s="7" t="str">
        <f>'Original 1-10'!C203</f>
        <v>Alondra Thursland</v>
      </c>
      <c r="D22" s="7" t="str">
        <f>'Original 1-10'!D203</f>
        <v>Bellaire HS</v>
      </c>
      <c r="E22" s="6">
        <v>12</v>
      </c>
      <c r="F22" s="10"/>
      <c r="G22" s="10"/>
      <c r="H22" s="80">
        <v>4</v>
      </c>
      <c r="I22" s="84" t="str">
        <f ca="1">IFERROR(__xludf.DUMMYFUNCTION("""COMPUTED_VALUE"""),"Deer Park HS")</f>
        <v>Deer Park HS</v>
      </c>
      <c r="J22" s="85">
        <f ca="1">IFERROR(__xludf.DUMMYFUNCTION("""COMPUTED_VALUE"""),184)</f>
        <v>184</v>
      </c>
      <c r="K22" s="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>
      <c r="A23" s="7" t="s">
        <v>19</v>
      </c>
      <c r="B23" s="6">
        <v>4</v>
      </c>
      <c r="C23" s="7" t="str">
        <f>'Original 1-10'!C205</f>
        <v>Konstantin Janz</v>
      </c>
      <c r="D23" s="7" t="str">
        <f>'Original 1-10'!D205</f>
        <v>Bellaire HS</v>
      </c>
      <c r="E23" s="6">
        <v>9</v>
      </c>
      <c r="F23" s="10"/>
      <c r="G23" s="10"/>
      <c r="H23" s="80">
        <v>5</v>
      </c>
      <c r="I23" s="84" t="str">
        <f ca="1">IFERROR(__xludf.DUMMYFUNCTION("""COMPUTED_VALUE"""),"Travis HS")</f>
        <v>Travis HS</v>
      </c>
      <c r="J23" s="85">
        <f ca="1">IFERROR(__xludf.DUMMYFUNCTION("""COMPUTED_VALUE"""),158)</f>
        <v>158</v>
      </c>
      <c r="K23" s="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>
      <c r="A24" s="14" t="s">
        <v>20</v>
      </c>
      <c r="B24" s="13">
        <v>7</v>
      </c>
      <c r="C24" s="14" t="str">
        <f>'Original 1-10'!C238</f>
        <v>Bellaire HS</v>
      </c>
      <c r="D24" s="14" t="str">
        <f>'Original 1-10'!D238</f>
        <v>Bellaire HS</v>
      </c>
      <c r="E24" s="13">
        <v>4</v>
      </c>
      <c r="F24" s="10"/>
      <c r="G24" s="10"/>
      <c r="H24" s="80">
        <v>6</v>
      </c>
      <c r="I24" s="84" t="str">
        <f ca="1">IFERROR(__xludf.DUMMYFUNCTION("""COMPUTED_VALUE"""),"Taylor HS")</f>
        <v>Taylor HS</v>
      </c>
      <c r="J24" s="85">
        <f ca="1">IFERROR(__xludf.DUMMYFUNCTION("""COMPUTED_VALUE"""),152)</f>
        <v>152</v>
      </c>
      <c r="K24" s="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>
      <c r="A25" s="14" t="s">
        <v>21</v>
      </c>
      <c r="B25" s="13">
        <v>6</v>
      </c>
      <c r="C25" s="14" t="str">
        <f>'Original 1-10'!C267</f>
        <v>Lucy Ma</v>
      </c>
      <c r="D25" s="14" t="str">
        <f>'Original 1-10'!D267</f>
        <v>Bellaire HS</v>
      </c>
      <c r="E25" s="13">
        <v>6</v>
      </c>
      <c r="F25" s="10"/>
      <c r="G25" s="10"/>
      <c r="H25" s="80">
        <v>7</v>
      </c>
      <c r="I25" s="84" t="str">
        <f ca="1">IFERROR(__xludf.DUMMYFUNCTION("""COMPUTED_VALUE"""),"Klein Oak HS")</f>
        <v>Klein Oak HS</v>
      </c>
      <c r="J25" s="85">
        <f ca="1">IFERROR(__xludf.DUMMYFUNCTION("""COMPUTED_VALUE"""),139)</f>
        <v>139</v>
      </c>
      <c r="K25" s="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>
      <c r="A26" s="7" t="s">
        <v>22</v>
      </c>
      <c r="B26" s="6">
        <v>3</v>
      </c>
      <c r="C26" s="7" t="str">
        <f>'Original 1-10'!C274</f>
        <v>Jake Ridenbaugh</v>
      </c>
      <c r="D26" s="7" t="str">
        <f>'Original 1-10'!D274</f>
        <v>Bellaire HS</v>
      </c>
      <c r="E26" s="6">
        <v>9</v>
      </c>
      <c r="F26" s="10"/>
      <c r="G26" s="10"/>
      <c r="H26" s="81">
        <v>8</v>
      </c>
      <c r="I26" s="83" t="str">
        <f ca="1">IFERROR(__xludf.DUMMYFUNCTION("""COMPUTED_VALUE"""),"Brazoswood HS")</f>
        <v>Brazoswood HS</v>
      </c>
      <c r="J26" s="86">
        <f ca="1">IFERROR(__xludf.DUMMYFUNCTION("""COMPUTED_VALUE"""),72)</f>
        <v>72</v>
      </c>
      <c r="K26" s="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>
      <c r="A27" s="7" t="s">
        <v>22</v>
      </c>
      <c r="B27" s="6">
        <v>5</v>
      </c>
      <c r="C27" s="7" t="str">
        <f>'Original 1-10'!C276</f>
        <v>Jonathan Cortez</v>
      </c>
      <c r="D27" s="7" t="str">
        <f>'Original 1-10'!D276</f>
        <v>Bellaire HS</v>
      </c>
      <c r="E27" s="6">
        <v>7</v>
      </c>
      <c r="F27" s="10"/>
      <c r="G27" s="10"/>
      <c r="H27" s="81">
        <v>9</v>
      </c>
      <c r="I27" s="83" t="str">
        <f ca="1">IFERROR(__xludf.DUMMYFUNCTION("""COMPUTED_VALUE"""),"Memorial HS")</f>
        <v>Memorial HS</v>
      </c>
      <c r="J27" s="86">
        <f ca="1">IFERROR(__xludf.DUMMYFUNCTION("""COMPUTED_VALUE"""),47)</f>
        <v>47</v>
      </c>
      <c r="K27" s="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>
      <c r="A28" s="14" t="s">
        <v>22</v>
      </c>
      <c r="B28" s="13">
        <v>7</v>
      </c>
      <c r="C28" s="14" t="str">
        <f>'Original 1-10'!C278</f>
        <v>Jack Whitehead</v>
      </c>
      <c r="D28" s="14" t="str">
        <f>'Original 1-10'!D278</f>
        <v>Bellaire HS</v>
      </c>
      <c r="E28" s="13">
        <v>5</v>
      </c>
      <c r="F28" s="10"/>
      <c r="G28" s="10"/>
      <c r="H28" s="81">
        <v>10</v>
      </c>
      <c r="I28" s="83" t="str">
        <f ca="1">IFERROR(__xludf.DUMMYFUNCTION("""COMPUTED_VALUE"""),"British International School of Houston")</f>
        <v>British International School of Houston</v>
      </c>
      <c r="J28" s="86">
        <f ca="1">IFERROR(__xludf.DUMMYFUNCTION("""COMPUTED_VALUE"""),31)</f>
        <v>31</v>
      </c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>
      <c r="A29" s="7" t="s">
        <v>23</v>
      </c>
      <c r="B29" s="6">
        <v>1</v>
      </c>
      <c r="C29" s="7" t="str">
        <f>'Original 1-10'!C282</f>
        <v>John Fleming</v>
      </c>
      <c r="D29" s="7" t="str">
        <f>'Original 1-10'!D282</f>
        <v>Bellaire HS</v>
      </c>
      <c r="E29" s="6">
        <v>12</v>
      </c>
      <c r="F29" s="10"/>
      <c r="G29" s="10"/>
      <c r="H29" s="81">
        <v>11</v>
      </c>
      <c r="I29" s="83" t="s">
        <v>24</v>
      </c>
      <c r="J29" s="87">
        <v>26</v>
      </c>
      <c r="K29" s="8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7" t="s">
        <v>23</v>
      </c>
      <c r="B30" s="6">
        <v>2</v>
      </c>
      <c r="C30" s="7" t="str">
        <f>'Original 1-10'!C283</f>
        <v>Jimmy Xin</v>
      </c>
      <c r="D30" s="7" t="str">
        <f>'Original 1-10'!D283</f>
        <v>Bellaire HS</v>
      </c>
      <c r="E30" s="6">
        <v>10</v>
      </c>
      <c r="F30" s="10"/>
      <c r="G30" s="10"/>
      <c r="H30" s="88">
        <v>12</v>
      </c>
      <c r="I30" s="89" t="s">
        <v>25</v>
      </c>
      <c r="J30" s="89">
        <v>16</v>
      </c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>
      <c r="A31" s="7" t="s">
        <v>23</v>
      </c>
      <c r="B31" s="6">
        <v>3</v>
      </c>
      <c r="C31" s="7" t="str">
        <f>'Original 1-10'!C284</f>
        <v>Clarke Foster</v>
      </c>
      <c r="D31" s="7" t="str">
        <f>'Original 1-10'!D284</f>
        <v>Bellaire HS</v>
      </c>
      <c r="E31" s="6">
        <v>9</v>
      </c>
      <c r="F31" s="10"/>
      <c r="G31" s="10"/>
      <c r="K31" s="8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>
      <c r="A32" s="7" t="s">
        <v>26</v>
      </c>
      <c r="B32" s="6">
        <v>5</v>
      </c>
      <c r="C32" s="7" t="str">
        <f>'Original 1-10'!C306</f>
        <v>Davud Suvalic</v>
      </c>
      <c r="D32" s="7" t="str">
        <f>'Original 1-10'!D306</f>
        <v>Bellaire HS</v>
      </c>
      <c r="E32" s="6">
        <v>6</v>
      </c>
      <c r="F32" s="10"/>
      <c r="G32" s="10"/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>
      <c r="A33" s="7" t="s">
        <v>27</v>
      </c>
      <c r="B33" s="6">
        <v>2</v>
      </c>
      <c r="C33" s="7" t="str">
        <f>'Original 1-10'!C313</f>
        <v>Felipe Armstrong</v>
      </c>
      <c r="D33" s="7" t="str">
        <f>'Original 1-10'!D313</f>
        <v>Bellaire HS</v>
      </c>
      <c r="E33" s="6">
        <v>9</v>
      </c>
      <c r="F33" s="10"/>
      <c r="G33" s="10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>
      <c r="A34" s="7" t="s">
        <v>27</v>
      </c>
      <c r="B34" s="6">
        <v>3</v>
      </c>
      <c r="C34" s="7" t="str">
        <f>'Original 1-10'!C314</f>
        <v>Jack Whitehead</v>
      </c>
      <c r="D34" s="7" t="str">
        <f>'Original 1-10'!D314</f>
        <v>Bellaire HS</v>
      </c>
      <c r="E34" s="6">
        <v>8</v>
      </c>
      <c r="F34" s="10"/>
      <c r="G34" s="10"/>
      <c r="H34" s="92" t="s">
        <v>28</v>
      </c>
      <c r="I34" s="93"/>
      <c r="J34" s="93"/>
      <c r="K34" s="1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>
      <c r="A35" s="7" t="s">
        <v>29</v>
      </c>
      <c r="B35" s="6">
        <v>1</v>
      </c>
      <c r="C35" s="7" t="str">
        <f>'Original 1-10'!C322</f>
        <v>John Fleming</v>
      </c>
      <c r="D35" s="7" t="str">
        <f>'Original 1-10'!D322</f>
        <v>Bellaire HS</v>
      </c>
      <c r="E35" s="6">
        <v>10</v>
      </c>
      <c r="F35" s="10"/>
      <c r="G35" s="10"/>
      <c r="H35" s="94" t="s">
        <v>30</v>
      </c>
      <c r="I35" s="93"/>
      <c r="J35" s="9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>
      <c r="A36" s="7" t="s">
        <v>29</v>
      </c>
      <c r="B36" s="6">
        <v>5</v>
      </c>
      <c r="C36" s="7" t="str">
        <f>'Original 1-10'!C326</f>
        <v>Matthew Zhang</v>
      </c>
      <c r="D36" s="7" t="str">
        <f>'Original 1-10'!D326</f>
        <v>Bellaire HS</v>
      </c>
      <c r="E36" s="6">
        <v>6</v>
      </c>
      <c r="F36" s="10"/>
      <c r="G36" s="10"/>
      <c r="H36" s="92" t="s">
        <v>31</v>
      </c>
      <c r="I36" s="93"/>
      <c r="J36" s="9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>
      <c r="A37" s="14" t="s">
        <v>29</v>
      </c>
      <c r="B37" s="13">
        <v>7</v>
      </c>
      <c r="C37" s="14" t="str">
        <f>'Original 1-10'!C328</f>
        <v>Sinan Makdisi</v>
      </c>
      <c r="D37" s="14" t="str">
        <f>'Original 1-10'!D328</f>
        <v>Bellaire HS</v>
      </c>
      <c r="E37" s="13">
        <v>4</v>
      </c>
      <c r="F37" s="10"/>
      <c r="G37" s="10"/>
      <c r="H37" s="94" t="s">
        <v>32</v>
      </c>
      <c r="I37" s="93"/>
      <c r="J37" s="93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>
      <c r="A38" s="7" t="s">
        <v>33</v>
      </c>
      <c r="B38" s="6">
        <v>1</v>
      </c>
      <c r="C38" s="7" t="str">
        <f>'Original 1-10'!C342</f>
        <v>Matthew Zhang</v>
      </c>
      <c r="D38" s="7" t="str">
        <f>'Original 1-10'!D342</f>
        <v>Bellaire HS</v>
      </c>
      <c r="E38" s="6">
        <v>14</v>
      </c>
      <c r="F38" s="10"/>
      <c r="G38" s="10"/>
      <c r="H38" s="92" t="s">
        <v>34</v>
      </c>
      <c r="I38" s="93"/>
      <c r="J38" s="9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7" t="s">
        <v>33</v>
      </c>
      <c r="B39" s="6">
        <v>2</v>
      </c>
      <c r="C39" s="7" t="str">
        <f>'Original 1-10'!C343</f>
        <v>Celine Choi</v>
      </c>
      <c r="D39" s="7" t="str">
        <f>'Original 1-10'!D343</f>
        <v>Bellaire HS</v>
      </c>
      <c r="E39" s="6">
        <v>12</v>
      </c>
      <c r="F39" s="10"/>
      <c r="G39" s="10"/>
      <c r="H39" s="94" t="s">
        <v>35</v>
      </c>
      <c r="I39" s="93"/>
      <c r="J39" s="9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7" t="s">
        <v>36</v>
      </c>
      <c r="B40" s="6">
        <v>4</v>
      </c>
      <c r="C40" s="7" t="str">
        <f>'Original 1-10'!C365</f>
        <v>Felipe Armstrong &amp; Jake Ridenbaugh</v>
      </c>
      <c r="D40" s="7" t="str">
        <f>'Original 1-10'!D365</f>
        <v>Bellaire HS</v>
      </c>
      <c r="E40" s="6">
        <v>9</v>
      </c>
      <c r="F40" s="10"/>
      <c r="G40" s="10"/>
      <c r="H40" s="21"/>
      <c r="I40" s="21"/>
      <c r="J40" s="2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14" t="s">
        <v>37</v>
      </c>
      <c r="B41" s="13">
        <v>7</v>
      </c>
      <c r="C41" s="14" t="str">
        <f>'Original 1-10'!C378</f>
        <v>Bellaire HS</v>
      </c>
      <c r="D41" s="14" t="str">
        <f>'Original 1-10'!D378</f>
        <v>Bellaire HS</v>
      </c>
      <c r="E41" s="13">
        <v>6</v>
      </c>
      <c r="F41" s="10"/>
      <c r="G41" s="10"/>
      <c r="H41" s="21"/>
      <c r="I41" s="21"/>
      <c r="J41" s="2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7" t="s">
        <v>38</v>
      </c>
      <c r="B42" s="6">
        <v>1</v>
      </c>
      <c r="C42" s="7" t="str">
        <f>'Original 1-10'!C382</f>
        <v>Bellaire HS</v>
      </c>
      <c r="D42" s="7" t="str">
        <f>'Original 1-10'!D382</f>
        <v>Bellaire HS</v>
      </c>
      <c r="E42" s="6">
        <v>30</v>
      </c>
      <c r="F42" s="10"/>
      <c r="G42" s="10"/>
      <c r="H42" s="21"/>
      <c r="I42" s="21"/>
      <c r="J42" s="2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>
      <c r="A43" s="7" t="s">
        <v>39</v>
      </c>
      <c r="B43" s="6">
        <v>2</v>
      </c>
      <c r="C43" s="7" t="str">
        <f>'Original 1-10'!C393</f>
        <v>Trah Luu</v>
      </c>
      <c r="D43" s="7" t="str">
        <f>'Original 1-10'!D393</f>
        <v>Bellaire HS</v>
      </c>
      <c r="E43" s="6">
        <v>10</v>
      </c>
      <c r="F43" s="10"/>
      <c r="G43" s="10"/>
      <c r="H43" s="21"/>
      <c r="I43" s="21"/>
      <c r="J43" s="2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>
      <c r="A44" s="14" t="s">
        <v>40</v>
      </c>
      <c r="B44" s="13">
        <v>10</v>
      </c>
      <c r="C44" s="14" t="str">
        <f>'Original 1-10'!C411</f>
        <v>David Godinez Juarez</v>
      </c>
      <c r="D44" s="14" t="str">
        <f>'Original 1-10'!D411</f>
        <v>Bellaire HS</v>
      </c>
      <c r="E44" s="13">
        <v>1</v>
      </c>
      <c r="F44" s="10"/>
      <c r="G44" s="10"/>
      <c r="H44" s="21"/>
      <c r="I44" s="21"/>
      <c r="J44" s="2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>
      <c r="A45" s="14" t="s">
        <v>41</v>
      </c>
      <c r="B45" s="13">
        <v>6</v>
      </c>
      <c r="C45" s="14" t="str">
        <f>'Original 1-10'!C427</f>
        <v>Nina Wallach</v>
      </c>
      <c r="D45" s="14" t="str">
        <f>'Original 1-10'!D427</f>
        <v>Bellaire HS</v>
      </c>
      <c r="E45" s="13">
        <v>6</v>
      </c>
      <c r="F45" s="10"/>
      <c r="G45" s="10"/>
      <c r="H45" s="21"/>
      <c r="I45" s="21"/>
      <c r="J45" s="2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>
      <c r="A46" s="7" t="s">
        <v>42</v>
      </c>
      <c r="B46" s="6">
        <v>2</v>
      </c>
      <c r="C46" s="7" t="str">
        <f>'Original 1-10'!C463</f>
        <v>Alondra Thurslan</v>
      </c>
      <c r="D46" s="7" t="str">
        <f>'Original 1-10'!D463</f>
        <v>Bellaire HS</v>
      </c>
      <c r="E46" s="6">
        <v>10</v>
      </c>
      <c r="F46" s="10"/>
      <c r="G46" s="10"/>
      <c r="H46" s="21"/>
      <c r="I46" s="21"/>
      <c r="J46" s="2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4" t="s">
        <v>42</v>
      </c>
      <c r="B47" s="13">
        <v>7</v>
      </c>
      <c r="C47" s="14" t="str">
        <f>'Original 1-10'!C468</f>
        <v>Konstantin Janz</v>
      </c>
      <c r="D47" s="14" t="str">
        <f>'Original 1-10'!D468</f>
        <v>Bellaire HS</v>
      </c>
      <c r="E47" s="13">
        <v>5</v>
      </c>
      <c r="F47" s="10"/>
      <c r="G47" s="10"/>
      <c r="H47" s="21"/>
      <c r="I47" s="21"/>
      <c r="J47" s="2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4" t="s">
        <v>43</v>
      </c>
      <c r="B48" s="13">
        <v>7</v>
      </c>
      <c r="C48" s="14" t="str">
        <f>'Original 1-10'!C498</f>
        <v>Carson Musser</v>
      </c>
      <c r="D48" s="14" t="str">
        <f>'Original 1-10'!D498</f>
        <v>Bellaire HS</v>
      </c>
      <c r="E48" s="13">
        <v>4</v>
      </c>
      <c r="F48" s="10"/>
      <c r="G48" s="10"/>
      <c r="H48" s="21"/>
      <c r="I48" s="21"/>
      <c r="J48" s="21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>
      <c r="A49" s="7" t="s">
        <v>44</v>
      </c>
      <c r="B49" s="6">
        <v>2</v>
      </c>
      <c r="C49" s="7" t="str">
        <f>'Original 1-10'!C523</f>
        <v>Celeine Choi</v>
      </c>
      <c r="D49" s="7" t="str">
        <f>'Original 1-10'!D523</f>
        <v>Bellaire HS</v>
      </c>
      <c r="E49" s="6">
        <v>9</v>
      </c>
      <c r="F49" s="10"/>
      <c r="G49" s="10"/>
      <c r="H49" s="21"/>
      <c r="I49" s="21"/>
      <c r="J49" s="2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>
      <c r="A50" s="7" t="s">
        <v>45</v>
      </c>
      <c r="B50" s="6">
        <v>2</v>
      </c>
      <c r="C50" s="7" t="str">
        <f>'Original 1-10'!C563</f>
        <v>Sebastian Hobday</v>
      </c>
      <c r="D50" s="7" t="str">
        <f>'Original 1-10'!D563</f>
        <v>Bellaire HS</v>
      </c>
      <c r="E50" s="6">
        <v>10</v>
      </c>
      <c r="F50" s="10"/>
      <c r="G50" s="10"/>
      <c r="H50" s="21"/>
      <c r="I50" s="21"/>
      <c r="J50" s="2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7" t="s">
        <v>46</v>
      </c>
      <c r="B51" s="6">
        <v>3</v>
      </c>
      <c r="C51" s="7" t="str">
        <f>'Original 1-10'!C604</f>
        <v>Jake Ridenbough</v>
      </c>
      <c r="D51" s="7" t="str">
        <f>'Original 1-10'!D604</f>
        <v>Bellaire HS</v>
      </c>
      <c r="E51" s="6">
        <v>8</v>
      </c>
      <c r="F51" s="10"/>
      <c r="G51" s="10"/>
      <c r="H51" s="21"/>
      <c r="I51" s="21"/>
      <c r="J51" s="2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14" t="s">
        <v>46</v>
      </c>
      <c r="B52" s="13">
        <v>8</v>
      </c>
      <c r="C52" s="14" t="str">
        <f>'Original 1-10'!C609</f>
        <v>Jonathan Cortez</v>
      </c>
      <c r="D52" s="14" t="str">
        <f>'Original 1-10'!D609</f>
        <v>Bellaire HS</v>
      </c>
      <c r="E52" s="13">
        <v>3</v>
      </c>
      <c r="F52" s="10"/>
      <c r="G52" s="10"/>
      <c r="H52" s="21"/>
      <c r="I52" s="21"/>
      <c r="J52" s="2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7" t="s">
        <v>47</v>
      </c>
      <c r="B53" s="6">
        <v>5</v>
      </c>
      <c r="C53" s="7" t="str">
        <f>'Original 1-10'!C616</f>
        <v>Matthew Zhang</v>
      </c>
      <c r="D53" s="7" t="str">
        <f>'Original 1-10'!D616</f>
        <v>Bellaire HS</v>
      </c>
      <c r="E53" s="6">
        <v>6</v>
      </c>
      <c r="F53" s="10"/>
      <c r="G53" s="10"/>
      <c r="H53" s="21"/>
      <c r="I53" s="21"/>
      <c r="J53" s="2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>
      <c r="A54" s="7" t="s">
        <v>48</v>
      </c>
      <c r="B54" s="6">
        <v>4</v>
      </c>
      <c r="C54" s="7" t="str">
        <f>'Original 1-10'!C645</f>
        <v>Angelina Pascali</v>
      </c>
      <c r="D54" s="7" t="str">
        <f>'Original 1-10'!D645</f>
        <v>Bellaire HS</v>
      </c>
      <c r="E54" s="6">
        <v>7</v>
      </c>
      <c r="F54" s="10"/>
      <c r="G54" s="10"/>
      <c r="H54" s="21"/>
      <c r="I54" s="21"/>
      <c r="J54" s="2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7" t="s">
        <v>49</v>
      </c>
      <c r="B55" s="6">
        <v>4</v>
      </c>
      <c r="C55" s="7" t="str">
        <f>'Original 1-10'!C655</f>
        <v>Davud Suvalic</v>
      </c>
      <c r="D55" s="7" t="str">
        <f>'Original 1-10'!D655</f>
        <v>Bellaire HS</v>
      </c>
      <c r="E55" s="6">
        <v>7</v>
      </c>
      <c r="F55" s="10"/>
      <c r="G55" s="10"/>
      <c r="H55" s="21"/>
      <c r="I55" s="21"/>
      <c r="J55" s="2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>
      <c r="A56" s="14" t="s">
        <v>49</v>
      </c>
      <c r="B56" s="13">
        <v>7</v>
      </c>
      <c r="C56" s="14" t="str">
        <f>'Original 1-10'!C658</f>
        <v>Lucy Ma</v>
      </c>
      <c r="D56" s="14" t="str">
        <f>'Original 1-10'!D658</f>
        <v>Bellaire HS</v>
      </c>
      <c r="E56" s="13">
        <v>4</v>
      </c>
      <c r="F56" s="10"/>
      <c r="G56" s="10"/>
      <c r="H56" s="21"/>
      <c r="I56" s="21"/>
      <c r="J56" s="2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>
      <c r="A57" s="7" t="s">
        <v>50</v>
      </c>
      <c r="B57" s="6">
        <v>1</v>
      </c>
      <c r="C57" s="7" t="str">
        <f>'Original 1-10'!C662</f>
        <v>Jake Ridenbaugh</v>
      </c>
      <c r="D57" s="7" t="str">
        <f>'Original 1-10'!D662</f>
        <v>Bellaire HS</v>
      </c>
      <c r="E57" s="6">
        <v>10</v>
      </c>
      <c r="F57" s="10"/>
      <c r="G57" s="10"/>
      <c r="H57" s="21"/>
      <c r="I57" s="21"/>
      <c r="J57" s="2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4" t="s">
        <v>50</v>
      </c>
      <c r="B58" s="13">
        <v>6</v>
      </c>
      <c r="C58" s="14" t="str">
        <f>'Original 1-10'!C667</f>
        <v>Felipe Armstrong</v>
      </c>
      <c r="D58" s="14" t="str">
        <f>'Original 1-10'!D667</f>
        <v>Bellaire HS</v>
      </c>
      <c r="E58" s="13">
        <v>5</v>
      </c>
      <c r="F58" s="10"/>
      <c r="G58" s="10"/>
      <c r="H58" s="21"/>
      <c r="I58" s="21"/>
      <c r="J58" s="2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>
      <c r="A59" s="7" t="s">
        <v>51</v>
      </c>
      <c r="B59" s="6">
        <v>1</v>
      </c>
      <c r="C59" s="7" t="str">
        <f>'Original 1-10'!C672</f>
        <v>John Fleming</v>
      </c>
      <c r="D59" s="7" t="str">
        <f>'Original 1-10'!D672</f>
        <v>Bellaire HS</v>
      </c>
      <c r="E59" s="6">
        <v>10</v>
      </c>
      <c r="F59" s="10"/>
      <c r="G59" s="10"/>
      <c r="H59" s="21"/>
      <c r="I59" s="21"/>
      <c r="J59" s="21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>
      <c r="A60" s="7" t="s">
        <v>51</v>
      </c>
      <c r="B60" s="6">
        <v>2</v>
      </c>
      <c r="C60" s="7" t="str">
        <f>'Original 1-10'!C673</f>
        <v>Carson Benner</v>
      </c>
      <c r="D60" s="7" t="str">
        <f>'Original 1-10'!D673</f>
        <v>Bellaire HS</v>
      </c>
      <c r="E60" s="6">
        <v>9</v>
      </c>
      <c r="F60" s="10"/>
      <c r="G60" s="10"/>
      <c r="H60" s="21"/>
      <c r="I60" s="21"/>
      <c r="J60" s="2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>
      <c r="A61" s="7" t="s">
        <v>51</v>
      </c>
      <c r="B61" s="6">
        <v>4</v>
      </c>
      <c r="C61" s="7" t="str">
        <f>'Original 1-10'!C675</f>
        <v>Jimmy Xin</v>
      </c>
      <c r="D61" s="7" t="str">
        <f>'Original 1-10'!D675</f>
        <v>Bellaire HS</v>
      </c>
      <c r="E61" s="6">
        <v>7</v>
      </c>
      <c r="F61" s="10"/>
      <c r="G61" s="10"/>
      <c r="H61" s="21"/>
      <c r="I61" s="21"/>
      <c r="J61" s="2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>
      <c r="A62" s="7" t="s">
        <v>52</v>
      </c>
      <c r="B62" s="6">
        <v>3</v>
      </c>
      <c r="C62" s="7" t="str">
        <f>'Original 1-10'!C684</f>
        <v>Tran Luu &amp; Abbi Turner</v>
      </c>
      <c r="D62" s="7" t="str">
        <f>'Original 1-10'!D684</f>
        <v>Bellaire HS</v>
      </c>
      <c r="E62" s="6">
        <v>9</v>
      </c>
      <c r="F62" s="10"/>
      <c r="G62" s="10"/>
      <c r="H62" s="21"/>
      <c r="I62" s="21"/>
      <c r="J62" s="21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>
      <c r="A63" s="7" t="s">
        <v>53</v>
      </c>
      <c r="B63" s="6">
        <v>1</v>
      </c>
      <c r="C63" s="7" t="str">
        <f>'Original 1-10'!C692</f>
        <v>Bellaire HS</v>
      </c>
      <c r="D63" s="7" t="str">
        <f>'Original 1-10'!D692</f>
        <v>Bellaire HS</v>
      </c>
      <c r="E63" s="6">
        <v>12</v>
      </c>
      <c r="F63" s="10"/>
      <c r="G63" s="10"/>
      <c r="H63" s="21"/>
      <c r="I63" s="21"/>
      <c r="J63" s="2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>
      <c r="A64" s="14" t="s">
        <v>54</v>
      </c>
      <c r="B64" s="13">
        <v>7</v>
      </c>
      <c r="C64" s="14" t="str">
        <f>'Original 1-10'!C718</f>
        <v>Sidney Chang</v>
      </c>
      <c r="D64" s="14" t="str">
        <f>'Original 1-10'!D718</f>
        <v>Bellaire HS</v>
      </c>
      <c r="E64" s="13">
        <v>4</v>
      </c>
      <c r="F64" s="10"/>
      <c r="G64" s="10"/>
      <c r="H64" s="21"/>
      <c r="I64" s="21"/>
      <c r="J64" s="21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>
      <c r="A65" s="7" t="s">
        <v>55</v>
      </c>
      <c r="B65" s="6">
        <v>1</v>
      </c>
      <c r="C65" s="7" t="str">
        <f>'Original 1-10'!C722</f>
        <v>Lucy Ma</v>
      </c>
      <c r="D65" s="7" t="str">
        <f>'Original 1-10'!D722</f>
        <v>Bellaire HS</v>
      </c>
      <c r="E65" s="6">
        <v>10</v>
      </c>
      <c r="F65" s="10"/>
      <c r="G65" s="10"/>
      <c r="H65" s="21"/>
      <c r="I65" s="21"/>
      <c r="J65" s="2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>
      <c r="A66" s="7" t="s">
        <v>55</v>
      </c>
      <c r="B66" s="6">
        <v>4</v>
      </c>
      <c r="C66" s="7" t="str">
        <f>'Original 1-10'!C725</f>
        <v>Davud Suvolic</v>
      </c>
      <c r="D66" s="7" t="str">
        <f>'Original 1-10'!D725</f>
        <v>Bellaire HS</v>
      </c>
      <c r="E66" s="6">
        <v>7</v>
      </c>
      <c r="F66" s="10"/>
      <c r="G66" s="10"/>
      <c r="H66" s="21"/>
      <c r="I66" s="21"/>
      <c r="J66" s="2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>
      <c r="A67" s="14" t="s">
        <v>56</v>
      </c>
      <c r="B67" s="13">
        <v>6</v>
      </c>
      <c r="C67" s="14" t="str">
        <f>'Original 1-10'!C737</f>
        <v>Jack Whitehead</v>
      </c>
      <c r="D67" s="14" t="str">
        <f>'Original 1-10'!D737</f>
        <v>Bellaire HS</v>
      </c>
      <c r="E67" s="13">
        <v>5</v>
      </c>
      <c r="F67" s="10"/>
      <c r="G67" s="10"/>
      <c r="H67" s="21"/>
      <c r="I67" s="21"/>
      <c r="J67" s="2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>
      <c r="A68" s="14" t="s">
        <v>56</v>
      </c>
      <c r="B68" s="13">
        <v>8</v>
      </c>
      <c r="C68" s="14" t="str">
        <f>'Original 1-10'!C739</f>
        <v>Aidan Laughlin</v>
      </c>
      <c r="D68" s="14" t="str">
        <f>'Original 1-10'!D739</f>
        <v>Bellaire HS</v>
      </c>
      <c r="E68" s="13">
        <v>3</v>
      </c>
      <c r="F68" s="10"/>
      <c r="G68" s="10"/>
      <c r="H68" s="21"/>
      <c r="I68" s="21"/>
      <c r="J68" s="2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>
      <c r="A69" s="7" t="s">
        <v>57</v>
      </c>
      <c r="B69" s="6">
        <v>1</v>
      </c>
      <c r="C69" s="7" t="str">
        <f>'Original 1-10'!C742</f>
        <v>Sinan Makdisi</v>
      </c>
      <c r="D69" s="7" t="str">
        <f>'Original 1-10'!D742</f>
        <v>Bellaire HS</v>
      </c>
      <c r="E69" s="6">
        <v>10</v>
      </c>
      <c r="F69" s="10"/>
      <c r="G69" s="10"/>
      <c r="H69" s="21"/>
      <c r="I69" s="21"/>
      <c r="J69" s="2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>
      <c r="A70" s="7" t="s">
        <v>57</v>
      </c>
      <c r="B70" s="6">
        <v>3</v>
      </c>
      <c r="C70" s="7" t="str">
        <f>'Original 1-10'!C744</f>
        <v>Jimmy Xin</v>
      </c>
      <c r="D70" s="7" t="str">
        <f>'Original 1-10'!D744</f>
        <v>Bellaire HS</v>
      </c>
      <c r="E70" s="6">
        <v>8</v>
      </c>
      <c r="F70" s="10"/>
      <c r="G70" s="10"/>
      <c r="H70" s="21"/>
      <c r="I70" s="21"/>
      <c r="J70" s="2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>
      <c r="A71" s="7" t="s">
        <v>58</v>
      </c>
      <c r="B71" s="6">
        <v>1</v>
      </c>
      <c r="C71" s="7" t="str">
        <f>'Original 1-10'!C782</f>
        <v>Bellaire HS</v>
      </c>
      <c r="D71" s="7" t="str">
        <f>'Original 1-10'!D782</f>
        <v>Bellaire HS</v>
      </c>
      <c r="E71" s="6">
        <v>20</v>
      </c>
      <c r="F71" s="10"/>
      <c r="G71" s="10"/>
      <c r="H71" s="21"/>
      <c r="I71" s="21"/>
      <c r="J71" s="2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>
      <c r="A72" s="14" t="s">
        <v>59</v>
      </c>
      <c r="B72" s="13">
        <v>6</v>
      </c>
      <c r="C72" s="14" t="str">
        <f>'Original 1-10'!C807</f>
        <v>Davud Suvalic</v>
      </c>
      <c r="D72" s="14" t="str">
        <f>'Original 1-10'!D807</f>
        <v>Bellaire HS</v>
      </c>
      <c r="E72" s="13">
        <v>5</v>
      </c>
      <c r="F72" s="10"/>
      <c r="G72" s="10"/>
      <c r="H72" s="21"/>
      <c r="I72" s="21"/>
      <c r="J72" s="21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>
      <c r="A73" s="7" t="s">
        <v>60</v>
      </c>
      <c r="B73" s="6">
        <v>3</v>
      </c>
      <c r="C73" s="7" t="str">
        <f>'Original 1-10'!C814</f>
        <v>Aiden Laughlin</v>
      </c>
      <c r="D73" s="7" t="str">
        <f>'Original 1-10'!D814</f>
        <v>Bellaire HS</v>
      </c>
      <c r="E73" s="6">
        <v>8</v>
      </c>
      <c r="F73" s="10"/>
      <c r="G73" s="10"/>
      <c r="H73" s="21"/>
      <c r="I73" s="21"/>
      <c r="J73" s="2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>
      <c r="A74" s="14" t="s">
        <v>60</v>
      </c>
      <c r="B74" s="13">
        <v>10</v>
      </c>
      <c r="C74" s="14" t="str">
        <f>'Original 1-10'!C821</f>
        <v>Carson Musser</v>
      </c>
      <c r="D74" s="14" t="str">
        <f>'Original 1-10'!D821</f>
        <v>Bellaire HS</v>
      </c>
      <c r="E74" s="13">
        <v>1</v>
      </c>
      <c r="F74" s="10"/>
      <c r="G74" s="10"/>
      <c r="H74" s="21"/>
      <c r="I74" s="21"/>
      <c r="J74" s="21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>
      <c r="A75" s="7" t="s">
        <v>61</v>
      </c>
      <c r="B75" s="6">
        <v>5</v>
      </c>
      <c r="C75" s="7" t="str">
        <f>'Original 1-10'!C826</f>
        <v>Sinan Makdisi</v>
      </c>
      <c r="D75" s="7" t="str">
        <f>'Original 1-10'!D826</f>
        <v>Bellaire HS</v>
      </c>
      <c r="E75" s="6">
        <v>6</v>
      </c>
      <c r="F75" s="10"/>
      <c r="G75" s="10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>
      <c r="A76" s="5" t="s">
        <v>62</v>
      </c>
      <c r="B76" s="6">
        <v>1</v>
      </c>
      <c r="C76" s="5" t="str">
        <f>'Original 1-10'!C842</f>
        <v>Lucy Ma</v>
      </c>
      <c r="D76" s="7" t="str">
        <f>'Original 1-10'!D842</f>
        <v>Bellaire HS</v>
      </c>
      <c r="E76" s="6">
        <v>14</v>
      </c>
      <c r="F76" s="10"/>
      <c r="G76" s="10"/>
      <c r="H76" s="1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>
      <c r="A77" s="14" t="s">
        <v>63</v>
      </c>
      <c r="B77" s="13">
        <v>8</v>
      </c>
      <c r="C77" s="14" t="str">
        <f>'Original 1-10'!C869</f>
        <v>Sidney Chang</v>
      </c>
      <c r="D77" s="14" t="str">
        <f>'Original 1-10'!D869</f>
        <v>Bellaire HS</v>
      </c>
      <c r="E77" s="13">
        <v>3</v>
      </c>
      <c r="F77" s="10"/>
      <c r="G77" s="10"/>
      <c r="H77" s="1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>
      <c r="A78" s="7" t="s">
        <v>64</v>
      </c>
      <c r="B78" s="6">
        <v>3</v>
      </c>
      <c r="C78" s="7" t="str">
        <f>'Original 1-10'!C874</f>
        <v>Davud Suvalic</v>
      </c>
      <c r="D78" s="7" t="str">
        <f>'Original 1-10'!D874</f>
        <v>Bellaire HS</v>
      </c>
      <c r="E78" s="6">
        <v>8</v>
      </c>
      <c r="F78" s="10"/>
      <c r="G78" s="10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>
      <c r="A79" s="7" t="s">
        <v>65</v>
      </c>
      <c r="B79" s="6">
        <v>1</v>
      </c>
      <c r="C79" s="7" t="str">
        <f>'Original 1-10'!C882</f>
        <v>Jake Ridenbaugh</v>
      </c>
      <c r="D79" s="7" t="str">
        <f>'Original 1-10'!D882</f>
        <v>Bellaire HS</v>
      </c>
      <c r="E79" s="6">
        <v>10</v>
      </c>
      <c r="F79" s="10"/>
      <c r="G79" s="10"/>
      <c r="H79" s="1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>
      <c r="A80" s="14" t="s">
        <v>65</v>
      </c>
      <c r="B80" s="13">
        <v>8</v>
      </c>
      <c r="C80" s="14" t="str">
        <f>'Original 1-10'!C889</f>
        <v>Jack Whitehead</v>
      </c>
      <c r="D80" s="14" t="str">
        <f>'Original 1-10'!D889</f>
        <v>Bellaire HS</v>
      </c>
      <c r="E80" s="13">
        <v>3</v>
      </c>
      <c r="F80" s="10"/>
      <c r="G80" s="10"/>
      <c r="H80" s="1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>
      <c r="A81" s="7" t="s">
        <v>66</v>
      </c>
      <c r="B81" s="6">
        <v>1</v>
      </c>
      <c r="C81" s="7" t="str">
        <f>'Original 1-10'!C892</f>
        <v>Jimmy Xin</v>
      </c>
      <c r="D81" s="7" t="str">
        <f>'Original 1-10'!D892</f>
        <v>Bellaire HS</v>
      </c>
      <c r="E81" s="6">
        <v>10</v>
      </c>
      <c r="F81" s="10"/>
      <c r="G81" s="10"/>
      <c r="H81" s="18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>
      <c r="A82" s="7" t="s">
        <v>66</v>
      </c>
      <c r="B82" s="6">
        <v>5</v>
      </c>
      <c r="C82" s="7" t="str">
        <f>'Original 1-10'!C896</f>
        <v>Sebastian Hobday</v>
      </c>
      <c r="D82" s="7" t="str">
        <f>'Original 1-10'!D896</f>
        <v>Bellaire HS</v>
      </c>
      <c r="E82" s="6">
        <v>6</v>
      </c>
      <c r="F82" s="10"/>
      <c r="G82" s="10"/>
      <c r="H82" s="18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>
      <c r="A83" s="7" t="s">
        <v>67</v>
      </c>
      <c r="B83" s="6">
        <v>3</v>
      </c>
      <c r="C83" s="7" t="str">
        <f>'Original 1-10'!C904</f>
        <v>Aidan Laughlin</v>
      </c>
      <c r="D83" s="7" t="str">
        <f>'Original 1-10'!D904</f>
        <v>Bellaire HS</v>
      </c>
      <c r="E83" s="6">
        <v>9</v>
      </c>
      <c r="F83" s="10"/>
      <c r="G83" s="10"/>
      <c r="H83" s="18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>
      <c r="A84" s="14" t="s">
        <v>68</v>
      </c>
      <c r="B84" s="13">
        <v>8</v>
      </c>
      <c r="C84" s="14" t="str">
        <f>'Original 1-10'!C59</f>
        <v>Hannah Frederick</v>
      </c>
      <c r="D84" s="14" t="str">
        <f>'Original 1-10'!D59</f>
        <v>Brazoswood HS</v>
      </c>
      <c r="E84" s="13">
        <v>3</v>
      </c>
      <c r="F84" s="10">
        <f>SUM(E84:E95)</f>
        <v>72</v>
      </c>
      <c r="G84" s="10"/>
      <c r="H84" s="18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>
      <c r="A85" s="7" t="s">
        <v>10</v>
      </c>
      <c r="B85" s="6">
        <v>3</v>
      </c>
      <c r="C85" s="7" t="str">
        <f>'Original 1-10'!C74</f>
        <v>Maddie Schwentner</v>
      </c>
      <c r="D85" s="7" t="str">
        <f>'Original 1-10'!D74</f>
        <v>Brazoswood HS</v>
      </c>
      <c r="E85" s="6">
        <v>9</v>
      </c>
      <c r="F85" s="10"/>
      <c r="G85" s="10"/>
      <c r="H85" s="18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>
      <c r="A86" s="14" t="s">
        <v>11</v>
      </c>
      <c r="B86" s="13">
        <v>8</v>
      </c>
      <c r="C86" s="14" t="str">
        <f>'Original 1-10'!C89</f>
        <v>Sam Whitmarsh</v>
      </c>
      <c r="D86" s="14" t="str">
        <f>'Original 1-10'!D89</f>
        <v>Brazoswood HS</v>
      </c>
      <c r="E86" s="13">
        <v>4</v>
      </c>
      <c r="F86" s="10"/>
      <c r="G86" s="10"/>
      <c r="H86" s="18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>
      <c r="A87" s="14" t="s">
        <v>11</v>
      </c>
      <c r="B87" s="13">
        <v>10</v>
      </c>
      <c r="C87" s="14" t="str">
        <f>'Original 1-10'!C91</f>
        <v>Juan Arias</v>
      </c>
      <c r="D87" s="14" t="str">
        <f>'Original 1-10'!D91</f>
        <v>Brazoswood HS</v>
      </c>
      <c r="E87" s="13">
        <v>2</v>
      </c>
      <c r="F87" s="10"/>
      <c r="G87" s="10"/>
      <c r="H87" s="18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>
      <c r="A88" s="7" t="s">
        <v>12</v>
      </c>
      <c r="B88" s="6">
        <v>4</v>
      </c>
      <c r="C88" s="7" t="str">
        <f>'Original 1-10'!C95</f>
        <v>George Braun</v>
      </c>
      <c r="D88" s="7" t="str">
        <f>'Original 1-10'!D95</f>
        <v>Brazoswood HS</v>
      </c>
      <c r="E88" s="6">
        <v>8</v>
      </c>
      <c r="F88" s="10"/>
      <c r="G88" s="10"/>
      <c r="H88" s="18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>
      <c r="A89" s="14" t="s">
        <v>37</v>
      </c>
      <c r="B89" s="13">
        <v>8</v>
      </c>
      <c r="C89" s="14" t="str">
        <f>'Original 1-10'!C379</f>
        <v>Brazoswood HS</v>
      </c>
      <c r="D89" s="14" t="str">
        <f>'Original 1-10'!D379</f>
        <v>Brazoswood HS</v>
      </c>
      <c r="E89" s="13">
        <v>5</v>
      </c>
      <c r="F89" s="10"/>
      <c r="G89" s="10"/>
      <c r="H89" s="18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14" t="s">
        <v>38</v>
      </c>
      <c r="B90" s="13">
        <v>6</v>
      </c>
      <c r="C90" s="14" t="str">
        <f>'Original 1-10'!C387</f>
        <v>Brazoswood HS</v>
      </c>
      <c r="D90" s="14" t="str">
        <f>'Original 1-10'!D387</f>
        <v>Brazoswood HS</v>
      </c>
      <c r="E90" s="13">
        <v>16</v>
      </c>
      <c r="F90" s="10"/>
      <c r="G90" s="10"/>
      <c r="H90" s="1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>
      <c r="A91" s="14" t="s">
        <v>69</v>
      </c>
      <c r="B91" s="13">
        <v>8</v>
      </c>
      <c r="C91" s="14" t="str">
        <f>'Original 1-10'!C509</f>
        <v>Juzia Bran</v>
      </c>
      <c r="D91" s="14" t="str">
        <f>'Original 1-10'!D509</f>
        <v>Brazoswood HS</v>
      </c>
      <c r="E91" s="13">
        <v>3</v>
      </c>
      <c r="F91" s="10"/>
      <c r="G91" s="10"/>
      <c r="H91" s="18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>
      <c r="A92" s="7" t="s">
        <v>47</v>
      </c>
      <c r="B92" s="6">
        <v>4</v>
      </c>
      <c r="C92" s="7" t="str">
        <f>'Original 1-10'!C615</f>
        <v>Julia Braun</v>
      </c>
      <c r="D92" s="7" t="str">
        <f>'Original 1-10'!D615</f>
        <v>Brazoswood HS</v>
      </c>
      <c r="E92" s="6">
        <v>7</v>
      </c>
      <c r="F92" s="10"/>
      <c r="G92" s="10"/>
      <c r="H92" s="18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>
      <c r="A93" s="7" t="s">
        <v>61</v>
      </c>
      <c r="B93" s="6">
        <v>2</v>
      </c>
      <c r="C93" s="7" t="str">
        <f>'Original 1-10'!C823</f>
        <v>Julia Braun</v>
      </c>
      <c r="D93" s="7" t="str">
        <f>'Original 1-10'!D823</f>
        <v>Brazoswood HS</v>
      </c>
      <c r="E93" s="6">
        <v>9</v>
      </c>
      <c r="F93" s="10"/>
      <c r="G93" s="10"/>
      <c r="H93" s="18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>
      <c r="A94" s="14" t="s">
        <v>65</v>
      </c>
      <c r="B94" s="13">
        <v>6</v>
      </c>
      <c r="C94" s="14" t="str">
        <f>'Original 1-10'!C887</f>
        <v>Abigail Harvey</v>
      </c>
      <c r="D94" s="14" t="str">
        <f>'Original 1-10'!D887</f>
        <v>Brazoswood HS</v>
      </c>
      <c r="E94" s="13">
        <v>5</v>
      </c>
      <c r="F94" s="10"/>
      <c r="G94" s="10"/>
      <c r="H94" s="18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>
      <c r="A95" s="14" t="s">
        <v>66</v>
      </c>
      <c r="B95" s="13">
        <v>10</v>
      </c>
      <c r="C95" s="14" t="str">
        <f>'Original 1-10'!C901</f>
        <v>Morgan Parrish</v>
      </c>
      <c r="D95" s="14" t="str">
        <f>'Original 1-10'!D901</f>
        <v>Brazoswood HS</v>
      </c>
      <c r="E95" s="13">
        <v>1</v>
      </c>
      <c r="F95" s="10"/>
      <c r="G95" s="10"/>
      <c r="H95" s="18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>
      <c r="A96" s="7" t="s">
        <v>37</v>
      </c>
      <c r="B96" s="6">
        <v>1</v>
      </c>
      <c r="C96" s="7" t="str">
        <f>'Original 1-10'!C372</f>
        <v>British International School of Houston</v>
      </c>
      <c r="D96" s="7" t="str">
        <f>'Original 1-10'!D372</f>
        <v>British Intl. School of Houston</v>
      </c>
      <c r="E96" s="6">
        <v>14</v>
      </c>
      <c r="F96" s="10">
        <f>SUM(E96:E100)</f>
        <v>31</v>
      </c>
      <c r="G96" s="10"/>
      <c r="H96" s="18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>
      <c r="A97" s="7" t="s">
        <v>49</v>
      </c>
      <c r="B97" s="6">
        <v>5</v>
      </c>
      <c r="C97" s="7" t="str">
        <f>'Original 1-10'!C656</f>
        <v>Alex Garcia</v>
      </c>
      <c r="D97" s="7" t="str">
        <f>'Original 1-10'!D656</f>
        <v>British Intl. School of Houston</v>
      </c>
      <c r="E97" s="6">
        <v>6</v>
      </c>
      <c r="F97" s="10"/>
      <c r="G97" s="10"/>
      <c r="H97" s="18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>
      <c r="A98" s="14" t="s">
        <v>49</v>
      </c>
      <c r="B98" s="13">
        <v>9</v>
      </c>
      <c r="C98" s="14" t="str">
        <f>'Original 1-10'!C660</f>
        <v>Eugenie Pflieger</v>
      </c>
      <c r="D98" s="14" t="str">
        <f>'Original 1-10'!D660</f>
        <v>British Intl. School of Houston</v>
      </c>
      <c r="E98" s="13">
        <v>2</v>
      </c>
      <c r="F98" s="10"/>
      <c r="G98" s="10"/>
      <c r="H98" s="18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>
      <c r="A99" s="7" t="s">
        <v>64</v>
      </c>
      <c r="B99" s="6">
        <v>4</v>
      </c>
      <c r="C99" s="7" t="str">
        <f>'Original 1-10'!C875</f>
        <v>Alex Garcia</v>
      </c>
      <c r="D99" s="7" t="str">
        <f>'Original 1-10'!D875</f>
        <v>British Intl. School of Houston</v>
      </c>
      <c r="E99" s="6">
        <v>7</v>
      </c>
      <c r="F99" s="10"/>
      <c r="G99" s="10"/>
      <c r="H99" s="18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>
      <c r="A100" s="14" t="s">
        <v>67</v>
      </c>
      <c r="B100" s="13">
        <v>10</v>
      </c>
      <c r="C100" s="14" t="str">
        <f>'Original 1-10'!C911</f>
        <v>Eugenie Pflieger</v>
      </c>
      <c r="D100" s="14" t="str">
        <f>'Original 1-10'!D911</f>
        <v>British Intl. School of Houston</v>
      </c>
      <c r="E100" s="13">
        <v>2</v>
      </c>
      <c r="F100" s="10"/>
      <c r="G100" s="10"/>
      <c r="H100" s="18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>
      <c r="A101" s="7" t="s">
        <v>68</v>
      </c>
      <c r="B101" s="6">
        <v>1</v>
      </c>
      <c r="C101" s="7" t="str">
        <f>'Original 1-10'!C52</f>
        <v>Amezcua, Frank, Oliver</v>
      </c>
      <c r="D101" s="7" t="str">
        <f>'Original 1-10'!D52</f>
        <v>Cinco Ranch HS</v>
      </c>
      <c r="E101" s="6">
        <v>10</v>
      </c>
      <c r="F101" s="10">
        <f>SUM(E101:E133)</f>
        <v>211</v>
      </c>
      <c r="G101" s="10"/>
      <c r="H101" s="18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>
      <c r="A102" s="7" t="s">
        <v>9</v>
      </c>
      <c r="B102" s="6">
        <v>3</v>
      </c>
      <c r="C102" s="7" t="str">
        <f>'Original 1-10'!C64</f>
        <v>Luke Hassall</v>
      </c>
      <c r="D102" s="7" t="str">
        <f>'Original 1-10'!D64</f>
        <v>Cinco Ranch HS</v>
      </c>
      <c r="E102" s="6">
        <v>9</v>
      </c>
      <c r="F102" s="10"/>
      <c r="G102" s="10"/>
      <c r="H102" s="18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>
      <c r="A103" s="7" t="s">
        <v>9</v>
      </c>
      <c r="B103" s="6">
        <v>5</v>
      </c>
      <c r="C103" s="7" t="str">
        <f>'Original 1-10'!C66</f>
        <v>Seaver Chester</v>
      </c>
      <c r="D103" s="7" t="str">
        <f>'Original 1-10'!D66</f>
        <v>Cinco Ranch HS</v>
      </c>
      <c r="E103" s="6">
        <v>7</v>
      </c>
      <c r="F103" s="10"/>
      <c r="G103" s="10"/>
      <c r="H103" s="18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>
      <c r="A104" s="7" t="s">
        <v>10</v>
      </c>
      <c r="B104" s="6">
        <v>2</v>
      </c>
      <c r="C104" s="7" t="str">
        <f>'Original 1-10'!C73</f>
        <v>Alexis Dudash</v>
      </c>
      <c r="D104" s="7" t="str">
        <f>'Original 1-10'!D73</f>
        <v>Cinco Ranch HS</v>
      </c>
      <c r="E104" s="6">
        <v>10</v>
      </c>
      <c r="F104" s="10"/>
      <c r="G104" s="10"/>
      <c r="H104" s="18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>
      <c r="A105" s="14" t="s">
        <v>10</v>
      </c>
      <c r="B105" s="13">
        <v>6</v>
      </c>
      <c r="C105" s="14" t="str">
        <f>'Original 1-10'!C77</f>
        <v>Colin Whisenant</v>
      </c>
      <c r="D105" s="14" t="str">
        <f>'Original 1-10'!D77</f>
        <v>Cinco Ranch HS</v>
      </c>
      <c r="E105" s="13">
        <v>6</v>
      </c>
      <c r="F105" s="10"/>
      <c r="G105" s="10"/>
      <c r="H105" s="18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>
      <c r="A106" s="14" t="s">
        <v>12</v>
      </c>
      <c r="B106" s="13">
        <v>10</v>
      </c>
      <c r="C106" s="14" t="str">
        <f>'Original 1-10'!C101</f>
        <v>Jayden Filts</v>
      </c>
      <c r="D106" s="14" t="str">
        <f>'Original 1-10'!D101</f>
        <v>Cinco Ranch HS</v>
      </c>
      <c r="E106" s="13">
        <v>2</v>
      </c>
      <c r="F106" s="10"/>
      <c r="G106" s="10"/>
      <c r="H106" s="18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>
      <c r="A107" s="7" t="s">
        <v>13</v>
      </c>
      <c r="B107" s="6">
        <v>3</v>
      </c>
      <c r="C107" s="7" t="str">
        <f>'Original 1-10'!C104</f>
        <v>Sid Boyd &amp; Emil Bruhnke</v>
      </c>
      <c r="D107" s="7" t="str">
        <f>'Original 1-10'!D104</f>
        <v>Cinco Ranch HS</v>
      </c>
      <c r="E107" s="6">
        <v>8</v>
      </c>
      <c r="F107" s="10"/>
      <c r="G107" s="10"/>
      <c r="H107" s="18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7" t="s">
        <v>14</v>
      </c>
      <c r="B108" s="6">
        <v>5</v>
      </c>
      <c r="C108" s="7" t="str">
        <f>'Original 1-10'!C116</f>
        <v>Seaver Chester</v>
      </c>
      <c r="D108" s="7" t="str">
        <f>'Original 1-10'!D116</f>
        <v>Cinco Ranch HS</v>
      </c>
      <c r="E108" s="6">
        <v>8</v>
      </c>
      <c r="F108" s="10"/>
      <c r="G108" s="10"/>
      <c r="H108" s="18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4" t="s">
        <v>14</v>
      </c>
      <c r="B109" s="13">
        <v>7</v>
      </c>
      <c r="C109" s="14" t="str">
        <f>'Original 1-10'!C118</f>
        <v>Luke Hassall</v>
      </c>
      <c r="D109" s="14" t="str">
        <f>'Original 1-10'!D118</f>
        <v>Cinco Ranch HS</v>
      </c>
      <c r="E109" s="13">
        <v>6</v>
      </c>
      <c r="F109" s="10"/>
      <c r="G109" s="10"/>
      <c r="H109" s="18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7" t="s">
        <v>70</v>
      </c>
      <c r="B110" s="6">
        <v>5</v>
      </c>
      <c r="C110" s="7" t="str">
        <f>'Original 1-10'!C136</f>
        <v>Michelle Amezuca &amp; Alexis Frank</v>
      </c>
      <c r="D110" s="7" t="str">
        <f>'Original 1-10'!D136</f>
        <v>Cinco Ranch HS</v>
      </c>
      <c r="E110" s="6">
        <v>6</v>
      </c>
      <c r="F110" s="10"/>
      <c r="G110" s="10"/>
      <c r="H110" s="18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14" t="s">
        <v>71</v>
      </c>
      <c r="B111" s="13">
        <v>7</v>
      </c>
      <c r="C111" s="14" t="str">
        <f>'Original 1-10'!C218</f>
        <v>Alex Dudash &amp; Ariana Himelfarb</v>
      </c>
      <c r="D111" s="14" t="str">
        <f>'Original 1-10'!D218</f>
        <v>Cinco Ranch HS</v>
      </c>
      <c r="E111" s="13">
        <v>6</v>
      </c>
      <c r="F111" s="10"/>
      <c r="G111" s="10"/>
      <c r="H111" s="18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14" t="s">
        <v>72</v>
      </c>
      <c r="B112" s="13">
        <v>9</v>
      </c>
      <c r="C112" s="14" t="str">
        <f>'Original 1-10'!C260</f>
        <v>Seaver Chester</v>
      </c>
      <c r="D112" s="14" t="str">
        <f>'Original 1-10'!D260</f>
        <v>Cinco Ranch HS</v>
      </c>
      <c r="E112" s="13">
        <v>3</v>
      </c>
      <c r="F112" s="10"/>
      <c r="G112" s="10"/>
      <c r="H112" s="18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14" t="s">
        <v>21</v>
      </c>
      <c r="B113" s="13">
        <v>9</v>
      </c>
      <c r="C113" s="14" t="str">
        <f>'Original 1-10'!C270</f>
        <v>Teymur Hajivev</v>
      </c>
      <c r="D113" s="14" t="str">
        <f>'Original 1-10'!D270</f>
        <v>Cinco Ranch HS</v>
      </c>
      <c r="E113" s="13">
        <v>3</v>
      </c>
      <c r="F113" s="10"/>
      <c r="G113" s="10"/>
      <c r="H113" s="18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14" t="s">
        <v>73</v>
      </c>
      <c r="B114" s="13">
        <v>9</v>
      </c>
      <c r="C114" s="14" t="str">
        <f>'Original 1-10'!C300</f>
        <v>Seaver Chester</v>
      </c>
      <c r="D114" s="14" t="str">
        <f>'Original 1-10'!D300</f>
        <v>Cinco Ranch HS</v>
      </c>
      <c r="E114" s="13">
        <v>2</v>
      </c>
      <c r="F114" s="10"/>
      <c r="G114" s="10"/>
      <c r="H114" s="18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14" t="s">
        <v>26</v>
      </c>
      <c r="B115" s="13">
        <v>6</v>
      </c>
      <c r="C115" s="14" t="str">
        <f>'Original 1-10'!C307</f>
        <v>Teymur Hajivev</v>
      </c>
      <c r="D115" s="14" t="str">
        <f>'Original 1-10'!D307</f>
        <v>Cinco Ranch HS</v>
      </c>
      <c r="E115" s="13">
        <v>5</v>
      </c>
      <c r="F115" s="10"/>
      <c r="G115" s="10"/>
      <c r="H115" s="18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7" t="s">
        <v>74</v>
      </c>
      <c r="B116" s="6">
        <v>2</v>
      </c>
      <c r="C116" s="7" t="str">
        <f>'Original 1-10'!C333</f>
        <v>Ariana Himelfarb</v>
      </c>
      <c r="D116" s="7" t="str">
        <f>'Original 1-10'!D333</f>
        <v>Cinco Ranch HS</v>
      </c>
      <c r="E116" s="6">
        <v>9</v>
      </c>
      <c r="F116" s="10"/>
      <c r="G116" s="10"/>
      <c r="H116" s="18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7" t="s">
        <v>75</v>
      </c>
      <c r="B117" s="6">
        <v>3</v>
      </c>
      <c r="C117" s="7" t="str">
        <f>'Original 1-10'!C354</f>
        <v>Ada Shaffer</v>
      </c>
      <c r="D117" s="7" t="str">
        <f>'Original 1-10'!D354</f>
        <v>Cinco Ranch HS</v>
      </c>
      <c r="E117" s="6">
        <v>8</v>
      </c>
      <c r="F117" s="10"/>
      <c r="G117" s="10"/>
      <c r="H117" s="18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7" t="s">
        <v>39</v>
      </c>
      <c r="B118" s="6">
        <v>3</v>
      </c>
      <c r="C118" s="7" t="str">
        <f>'Original 1-10'!C394</f>
        <v>Peyton Tiedt</v>
      </c>
      <c r="D118" s="7" t="str">
        <f>'Original 1-10'!D394</f>
        <v>Cinco Ranch HS</v>
      </c>
      <c r="E118" s="6">
        <v>9</v>
      </c>
      <c r="F118" s="10"/>
      <c r="G118" s="10"/>
      <c r="H118" s="18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4" t="s">
        <v>40</v>
      </c>
      <c r="B119" s="13">
        <v>6</v>
      </c>
      <c r="C119" s="14" t="str">
        <f>'Original 1-10'!C407</f>
        <v>Peyton Tiedt</v>
      </c>
      <c r="D119" s="14" t="str">
        <f>'Original 1-10'!D407</f>
        <v>Cinco Ranch HS</v>
      </c>
      <c r="E119" s="13">
        <v>5</v>
      </c>
      <c r="F119" s="10"/>
      <c r="G119" s="10"/>
      <c r="H119" s="18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7" t="s">
        <v>43</v>
      </c>
      <c r="B120" s="6">
        <v>4</v>
      </c>
      <c r="C120" s="7" t="str">
        <f>'Original 1-10'!C495</f>
        <v>Sid Boyd</v>
      </c>
      <c r="D120" s="7" t="str">
        <f>'Original 1-10'!D495</f>
        <v>Cinco Ranch HS</v>
      </c>
      <c r="E120" s="6">
        <v>7</v>
      </c>
      <c r="F120" s="10"/>
      <c r="G120" s="10"/>
      <c r="H120" s="18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4" t="s">
        <v>69</v>
      </c>
      <c r="B121" s="13">
        <v>7</v>
      </c>
      <c r="C121" s="14" t="str">
        <f>'Original 1-10'!C508</f>
        <v>Ariana Himmelfarb</v>
      </c>
      <c r="D121" s="14" t="str">
        <f>'Original 1-10'!D508</f>
        <v>Cinco Ranch HS</v>
      </c>
      <c r="E121" s="13">
        <v>4</v>
      </c>
      <c r="F121" s="10"/>
      <c r="G121" s="10"/>
      <c r="H121" s="18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7" t="s">
        <v>76</v>
      </c>
      <c r="B122" s="6">
        <v>5</v>
      </c>
      <c r="C122" s="7" t="str">
        <f>'Original 1-10'!C516</f>
        <v>Cinco Ranch HS</v>
      </c>
      <c r="D122" s="7" t="str">
        <f>'Original 1-10'!D516</f>
        <v>Cinco Ranch HS</v>
      </c>
      <c r="E122" s="6">
        <v>8</v>
      </c>
      <c r="F122" s="10"/>
      <c r="G122" s="10"/>
      <c r="H122" s="18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7" t="s">
        <v>77</v>
      </c>
      <c r="B123" s="6">
        <v>1</v>
      </c>
      <c r="C123" s="7" t="str">
        <f>'Original 1-10'!C632</f>
        <v>Cinco Ranch HS</v>
      </c>
      <c r="D123" s="7" t="str">
        <f>'Original 1-10'!D632</f>
        <v>Cinco Ranch HS</v>
      </c>
      <c r="E123" s="6">
        <v>20</v>
      </c>
      <c r="F123" s="10"/>
      <c r="G123" s="10"/>
      <c r="H123" s="18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14" t="s">
        <v>53</v>
      </c>
      <c r="B124" s="13">
        <v>8</v>
      </c>
      <c r="C124" s="14" t="str">
        <f>'Original 1-10'!C699</f>
        <v>Cinco Ranch HS</v>
      </c>
      <c r="D124" s="14" t="str">
        <f>'Original 1-10'!D699</f>
        <v>Cinco Ranch HS</v>
      </c>
      <c r="E124" s="13">
        <v>4</v>
      </c>
      <c r="F124" s="10"/>
      <c r="G124" s="10"/>
      <c r="H124" s="18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7" t="s">
        <v>78</v>
      </c>
      <c r="B125" s="6">
        <v>2</v>
      </c>
      <c r="C125" s="7" t="str">
        <f>'Original 1-10'!C703</f>
        <v>Kelli Oliver &amp; Peyton Tiedt</v>
      </c>
      <c r="D125" s="7" t="str">
        <f>'Original 1-10'!D703</f>
        <v>Cinco Ranch HS</v>
      </c>
      <c r="E125" s="6">
        <v>9</v>
      </c>
      <c r="F125" s="10"/>
      <c r="G125" s="10"/>
      <c r="H125" s="18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7" t="s">
        <v>79</v>
      </c>
      <c r="B126" s="6">
        <v>4</v>
      </c>
      <c r="C126" s="7" t="str">
        <f>'Original 1-10'!C795</f>
        <v>Luke Hassall</v>
      </c>
      <c r="D126" s="7" t="str">
        <f>'Original 1-10'!D795</f>
        <v>Cinco Ranch HS</v>
      </c>
      <c r="E126" s="6">
        <v>7</v>
      </c>
      <c r="F126" s="10"/>
      <c r="G126" s="10"/>
      <c r="H126" s="1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4" t="s">
        <v>79</v>
      </c>
      <c r="B127" s="13">
        <v>6</v>
      </c>
      <c r="C127" s="14" t="str">
        <f>'Original 1-10'!C797</f>
        <v>Seaver Chester</v>
      </c>
      <c r="D127" s="14" t="str">
        <f>'Original 1-10'!D797</f>
        <v>Cinco Ranch HS</v>
      </c>
      <c r="E127" s="13">
        <v>5</v>
      </c>
      <c r="F127" s="10"/>
      <c r="G127" s="10"/>
      <c r="H127" s="18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4" t="s">
        <v>59</v>
      </c>
      <c r="B128" s="13">
        <v>7</v>
      </c>
      <c r="C128" s="14" t="str">
        <f>'Original 1-10'!C808</f>
        <v>Teymur Hajivev</v>
      </c>
      <c r="D128" s="14" t="str">
        <f>'Original 1-10'!D808</f>
        <v>Cinco Ranch HS</v>
      </c>
      <c r="E128" s="13">
        <v>4</v>
      </c>
      <c r="F128" s="10"/>
      <c r="G128" s="10"/>
      <c r="H128" s="18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2" t="s">
        <v>80</v>
      </c>
      <c r="B129" s="13">
        <v>6</v>
      </c>
      <c r="C129" s="14" t="str">
        <f>'Original 1-10'!C837</f>
        <v>Seaver Chester</v>
      </c>
      <c r="D129" s="14" t="str">
        <f>'Original 1-10'!D837</f>
        <v>Cinco Ranch HS</v>
      </c>
      <c r="E129" s="13">
        <v>7</v>
      </c>
      <c r="F129" s="10"/>
      <c r="G129" s="10"/>
      <c r="H129" s="18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4" t="s">
        <v>63</v>
      </c>
      <c r="B130" s="13">
        <v>6</v>
      </c>
      <c r="C130" s="14" t="str">
        <f>'Original 1-10'!C867</f>
        <v>Luke Hassall</v>
      </c>
      <c r="D130" s="14" t="str">
        <f>'Original 1-10'!D867</f>
        <v>Cinco Ranch HS</v>
      </c>
      <c r="E130" s="13">
        <v>5</v>
      </c>
      <c r="F130" s="10"/>
      <c r="G130" s="10"/>
      <c r="H130" s="18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4" t="s">
        <v>63</v>
      </c>
      <c r="B131" s="13">
        <v>7</v>
      </c>
      <c r="C131" s="14" t="str">
        <f>'Original 1-10'!C868</f>
        <v>Seaver Chester</v>
      </c>
      <c r="D131" s="14" t="str">
        <f>'Original 1-10'!D868</f>
        <v>Cinco Ranch HS</v>
      </c>
      <c r="E131" s="13">
        <v>4</v>
      </c>
      <c r="F131" s="10"/>
      <c r="G131" s="10"/>
      <c r="H131" s="18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4" t="s">
        <v>64</v>
      </c>
      <c r="B132" s="13">
        <v>8</v>
      </c>
      <c r="C132" s="14" t="str">
        <f>'Original 1-10'!C879</f>
        <v>Teymur Hajivev</v>
      </c>
      <c r="D132" s="14" t="str">
        <f>'Original 1-10'!D879</f>
        <v>Cinco Ranch HS</v>
      </c>
      <c r="E132" s="13">
        <v>3</v>
      </c>
      <c r="F132" s="10"/>
      <c r="G132" s="10"/>
      <c r="H132" s="18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4" t="s">
        <v>66</v>
      </c>
      <c r="B133" s="13">
        <v>9</v>
      </c>
      <c r="C133" s="14" t="str">
        <f>'Original 1-10'!C900</f>
        <v>Emil Bruhnke</v>
      </c>
      <c r="D133" s="14" t="str">
        <f>'Original 1-10'!D900</f>
        <v>Cinco Ranch HS</v>
      </c>
      <c r="E133" s="13">
        <v>2</v>
      </c>
      <c r="F133" s="10"/>
      <c r="G133" s="10"/>
      <c r="H133" s="18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4" t="s">
        <v>13</v>
      </c>
      <c r="B134" s="13">
        <v>7</v>
      </c>
      <c r="C134" s="14" t="str">
        <f>'Original 1-10'!C108</f>
        <v>Chloe Crepinsek &amp; Bella Anise Wangler</v>
      </c>
      <c r="D134" s="14" t="str">
        <f>'Original 1-10'!D108</f>
        <v>Clear Creek HS</v>
      </c>
      <c r="E134" s="13">
        <v>4</v>
      </c>
      <c r="F134" s="10">
        <f>SUM(E134:E137)</f>
        <v>16</v>
      </c>
      <c r="G134" s="10"/>
      <c r="H134" s="18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7" t="s">
        <v>69</v>
      </c>
      <c r="B135" s="6">
        <v>2</v>
      </c>
      <c r="C135" s="7" t="str">
        <f>'Original 1-10'!C503</f>
        <v>Elida Met-Hoxha</v>
      </c>
      <c r="D135" s="7" t="str">
        <f>'Original 1-10'!D503</f>
        <v>Clear Creek HS</v>
      </c>
      <c r="E135" s="6">
        <v>9</v>
      </c>
      <c r="F135" s="10"/>
      <c r="G135" s="10"/>
      <c r="H135" s="18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4" t="s">
        <v>44</v>
      </c>
      <c r="B136" s="13">
        <v>10</v>
      </c>
      <c r="C136" s="14" t="str">
        <f>'Original 1-10'!C531</f>
        <v>Chloe Crepinsek &amp; BellaAnise Wangler</v>
      </c>
      <c r="D136" s="14" t="str">
        <f>'Original 1-10'!D531</f>
        <v>Clear Creek HS</v>
      </c>
      <c r="E136" s="13">
        <v>1</v>
      </c>
      <c r="F136" s="10"/>
      <c r="G136" s="10"/>
      <c r="H136" s="18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4" t="s">
        <v>78</v>
      </c>
      <c r="B137" s="13">
        <v>9</v>
      </c>
      <c r="C137" s="14" t="str">
        <f>'Original 1-10'!C710</f>
        <v>Chloe Crepinsek &amp; BellaAnise Wangler</v>
      </c>
      <c r="D137" s="14" t="str">
        <f>'Original 1-10'!D710</f>
        <v>Clear Creek HS</v>
      </c>
      <c r="E137" s="13">
        <v>2</v>
      </c>
      <c r="F137" s="10"/>
      <c r="G137" s="10"/>
      <c r="H137" s="18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7" t="s">
        <v>81</v>
      </c>
      <c r="B138" s="6">
        <v>4</v>
      </c>
      <c r="C138" s="7" t="str">
        <f>'Original 1-10'!C35</f>
        <v>A. Comin &amp; V. Weathers</v>
      </c>
      <c r="D138" s="7" t="str">
        <f>'Original 1-10'!D35</f>
        <v>Clear Lake HS</v>
      </c>
      <c r="E138" s="6">
        <v>8</v>
      </c>
      <c r="F138" s="10">
        <f>SUM(E138:E143)</f>
        <v>51</v>
      </c>
      <c r="G138" s="10"/>
      <c r="H138" s="18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7" t="s">
        <v>70</v>
      </c>
      <c r="B139" s="6">
        <v>2</v>
      </c>
      <c r="C139" s="7" t="str">
        <f>'Original 1-10'!C133</f>
        <v>Ryan Clayton</v>
      </c>
      <c r="D139" s="7" t="str">
        <f>'Original 1-10'!D133</f>
        <v>Clear Lake HS</v>
      </c>
      <c r="E139" s="6">
        <v>9</v>
      </c>
      <c r="F139" s="10"/>
      <c r="G139" s="10"/>
      <c r="H139" s="18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7" t="s">
        <v>20</v>
      </c>
      <c r="B140" s="6">
        <v>1</v>
      </c>
      <c r="C140" s="7" t="str">
        <f>'Original 1-10'!C232</f>
        <v>Clear Lake HS</v>
      </c>
      <c r="D140" s="7" t="str">
        <f>'Original 1-10'!D232</f>
        <v>Clear Lake HS</v>
      </c>
      <c r="E140" s="6">
        <v>10</v>
      </c>
      <c r="F140" s="10"/>
      <c r="G140" s="10"/>
      <c r="H140" s="18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7" t="s">
        <v>44</v>
      </c>
      <c r="B141" s="6">
        <v>1</v>
      </c>
      <c r="C141" s="7" t="str">
        <f>'Original 1-10'!C522</f>
        <v>Kalina Cole</v>
      </c>
      <c r="D141" s="7" t="str">
        <f>'Original 1-10'!D522</f>
        <v>Clear Lake HS</v>
      </c>
      <c r="E141" s="6">
        <v>10</v>
      </c>
      <c r="F141" s="10"/>
      <c r="G141" s="10"/>
      <c r="H141" s="18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7" t="s">
        <v>52</v>
      </c>
      <c r="B142" s="6">
        <v>5</v>
      </c>
      <c r="C142" s="7" t="str">
        <f>'Original 1-10'!C686</f>
        <v>Jordin Paul</v>
      </c>
      <c r="D142" s="7" t="str">
        <f>'Original 1-10'!D686</f>
        <v>Clear Lake HS</v>
      </c>
      <c r="E142" s="6">
        <v>7</v>
      </c>
      <c r="F142" s="10"/>
      <c r="G142" s="10"/>
      <c r="H142" s="18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7" t="s">
        <v>78</v>
      </c>
      <c r="B143" s="6">
        <v>4</v>
      </c>
      <c r="C143" s="7" t="str">
        <f>'Original 1-10'!C705</f>
        <v>Dara Kotyzcka &amp; Corvin Kotyzcka</v>
      </c>
      <c r="D143" s="7" t="str">
        <f>'Original 1-10'!D705</f>
        <v>Clear Lake HS</v>
      </c>
      <c r="E143" s="6">
        <v>7</v>
      </c>
      <c r="F143" s="10"/>
      <c r="G143" s="10"/>
      <c r="H143" s="18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7" t="s">
        <v>7</v>
      </c>
      <c r="B144" s="6">
        <v>3</v>
      </c>
      <c r="C144" s="7" t="str">
        <f>'Original 1-10'!C24</f>
        <v>Clements HS</v>
      </c>
      <c r="D144" s="7" t="str">
        <f>'Original 1-10'!D24</f>
        <v>Clements HS</v>
      </c>
      <c r="E144" s="6">
        <v>9</v>
      </c>
      <c r="F144" s="10">
        <f>SUM(E144:E231)</f>
        <v>519</v>
      </c>
      <c r="G144" s="10"/>
      <c r="H144" s="18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4" t="s">
        <v>81</v>
      </c>
      <c r="B145" s="13">
        <v>7</v>
      </c>
      <c r="C145" s="14" t="str">
        <f>'Original 1-10'!C38</f>
        <v>J. Back &amp; D. Rajpal</v>
      </c>
      <c r="D145" s="14" t="str">
        <f>'Original 1-10'!D38</f>
        <v>Clements HS</v>
      </c>
      <c r="E145" s="13">
        <v>5</v>
      </c>
      <c r="F145" s="10"/>
      <c r="G145" s="10"/>
      <c r="H145" s="18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4" t="s">
        <v>8</v>
      </c>
      <c r="B146" s="13">
        <v>6</v>
      </c>
      <c r="C146" s="14" t="str">
        <f>'Original 1-10'!C47</f>
        <v>Ejiogu, Ganguly, Han, Rami</v>
      </c>
      <c r="D146" s="14" t="str">
        <f>'Original 1-10'!D47</f>
        <v>Clements HS</v>
      </c>
      <c r="E146" s="13">
        <v>7</v>
      </c>
      <c r="F146" s="10"/>
      <c r="G146" s="10"/>
      <c r="H146" s="18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4" t="s">
        <v>68</v>
      </c>
      <c r="B147" s="13">
        <v>9</v>
      </c>
      <c r="C147" s="14" t="str">
        <f>'Original 1-10'!C60</f>
        <v>Vivian Le</v>
      </c>
      <c r="D147" s="14" t="str">
        <f>'Original 1-10'!D60</f>
        <v>Clements HS</v>
      </c>
      <c r="E147" s="13">
        <v>2</v>
      </c>
      <c r="F147" s="10"/>
      <c r="G147" s="10"/>
      <c r="H147" s="18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4" t="s">
        <v>10</v>
      </c>
      <c r="B148" s="13">
        <v>7</v>
      </c>
      <c r="C148" s="14" t="str">
        <f>'Original 1-10'!C78</f>
        <v>Damian Lall</v>
      </c>
      <c r="D148" s="14" t="str">
        <f>'Original 1-10'!D78</f>
        <v>Clements HS</v>
      </c>
      <c r="E148" s="13">
        <v>5</v>
      </c>
      <c r="F148" s="10"/>
      <c r="G148" s="10"/>
      <c r="H148" s="18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7" t="s">
        <v>11</v>
      </c>
      <c r="B149" s="6">
        <v>4</v>
      </c>
      <c r="C149" s="7" t="str">
        <f>'Original 1-10'!C85</f>
        <v>Andrew Paumen</v>
      </c>
      <c r="D149" s="7" t="str">
        <f>'Original 1-10'!D85</f>
        <v>Clements HS</v>
      </c>
      <c r="E149" s="6">
        <v>8</v>
      </c>
      <c r="F149" s="10"/>
      <c r="G149" s="10"/>
      <c r="H149" s="18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4" t="s">
        <v>11</v>
      </c>
      <c r="B150" s="13">
        <v>7</v>
      </c>
      <c r="C150" s="14" t="str">
        <f>'Original 1-10'!C88</f>
        <v>Andrew Sobrinho</v>
      </c>
      <c r="D150" s="14" t="str">
        <f>'Original 1-10'!D88</f>
        <v>Clements HS</v>
      </c>
      <c r="E150" s="13">
        <v>5</v>
      </c>
      <c r="F150" s="10"/>
      <c r="G150" s="10"/>
      <c r="H150" s="18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4" t="s">
        <v>12</v>
      </c>
      <c r="B151" s="13">
        <v>7</v>
      </c>
      <c r="C151" s="14" t="str">
        <f>'Original 1-10'!C98</f>
        <v>Siri Prahlad</v>
      </c>
      <c r="D151" s="14" t="str">
        <f>'Original 1-10'!D98</f>
        <v>Clements HS</v>
      </c>
      <c r="E151" s="13">
        <v>5</v>
      </c>
      <c r="F151" s="10"/>
      <c r="G151" s="10"/>
      <c r="H151" s="18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4" t="s">
        <v>12</v>
      </c>
      <c r="B152" s="13">
        <v>8</v>
      </c>
      <c r="C152" s="14" t="str">
        <f>'Original 1-10'!C99</f>
        <v>Kevin Chang</v>
      </c>
      <c r="D152" s="14" t="str">
        <f>'Original 1-10'!D99</f>
        <v>Clements HS</v>
      </c>
      <c r="E152" s="13">
        <v>4</v>
      </c>
      <c r="F152" s="10"/>
      <c r="G152" s="10"/>
      <c r="H152" s="18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4" t="s">
        <v>14</v>
      </c>
      <c r="B153" s="13">
        <v>6</v>
      </c>
      <c r="C153" s="14" t="str">
        <f>'Original 1-10'!C117</f>
        <v>Alexa Martinez</v>
      </c>
      <c r="D153" s="14" t="str">
        <f>'Original 1-10'!D117</f>
        <v>Clements HS</v>
      </c>
      <c r="E153" s="13">
        <v>7</v>
      </c>
      <c r="F153" s="10"/>
      <c r="G153" s="10"/>
      <c r="H153" s="18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7" t="s">
        <v>15</v>
      </c>
      <c r="B154" s="6">
        <v>5</v>
      </c>
      <c r="C154" s="7" t="str">
        <f>'Original 1-10'!C126</f>
        <v>Synnove Lawrence</v>
      </c>
      <c r="D154" s="7" t="str">
        <f>'Original 1-10'!D126</f>
        <v>Clements HS</v>
      </c>
      <c r="E154" s="6">
        <v>8</v>
      </c>
      <c r="F154" s="10"/>
      <c r="G154" s="10"/>
      <c r="H154" s="18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4" t="s">
        <v>15</v>
      </c>
      <c r="B155" s="13">
        <v>8</v>
      </c>
      <c r="C155" s="14" t="str">
        <f>'Original 1-10'!C129</f>
        <v>Vaidehi Joshi</v>
      </c>
      <c r="D155" s="14" t="str">
        <f>'Original 1-10'!D129</f>
        <v>Clements HS</v>
      </c>
      <c r="E155" s="13">
        <v>5</v>
      </c>
      <c r="F155" s="10"/>
      <c r="G155" s="10"/>
      <c r="H155" s="18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7" t="s">
        <v>70</v>
      </c>
      <c r="B156" s="6">
        <v>3</v>
      </c>
      <c r="C156" s="7" t="str">
        <f>'Original 1-10'!C134</f>
        <v>Alexa Martinez</v>
      </c>
      <c r="D156" s="7" t="str">
        <f>'Original 1-10'!D134</f>
        <v>Clements HS</v>
      </c>
      <c r="E156" s="6">
        <v>8</v>
      </c>
      <c r="F156" s="10"/>
      <c r="G156" s="10"/>
      <c r="H156" s="18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4" t="s">
        <v>17</v>
      </c>
      <c r="B157" s="13">
        <v>7</v>
      </c>
      <c r="C157" s="14" t="str">
        <f>'Original 1-10'!C188</f>
        <v>Jonathan Back</v>
      </c>
      <c r="D157" s="14" t="str">
        <f>'Original 1-10'!D188</f>
        <v>Clements HS</v>
      </c>
      <c r="E157" s="13">
        <v>6</v>
      </c>
      <c r="F157" s="10"/>
      <c r="G157" s="10"/>
      <c r="H157" s="18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4" t="s">
        <v>18</v>
      </c>
      <c r="B158" s="13">
        <v>10</v>
      </c>
      <c r="C158" s="14" t="str">
        <f>'Original 1-10'!C201</f>
        <v>Siri Prahlad</v>
      </c>
      <c r="D158" s="14" t="str">
        <f>'Original 1-10'!D201</f>
        <v>Clements HS</v>
      </c>
      <c r="E158" s="13">
        <v>3</v>
      </c>
      <c r="F158" s="10"/>
      <c r="G158" s="10"/>
      <c r="H158" s="18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7" t="s">
        <v>71</v>
      </c>
      <c r="B159" s="6">
        <v>5</v>
      </c>
      <c r="C159" s="7" t="str">
        <f>'Original 1-10'!C216</f>
        <v>Damian Lall &amp; Vanna Chen</v>
      </c>
      <c r="D159" s="7" t="str">
        <f>'Original 1-10'!D216</f>
        <v>Clements HS</v>
      </c>
      <c r="E159" s="6">
        <v>8</v>
      </c>
      <c r="F159" s="10"/>
      <c r="G159" s="10"/>
      <c r="H159" s="18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7" t="s">
        <v>20</v>
      </c>
      <c r="B160" s="6">
        <v>5</v>
      </c>
      <c r="C160" s="7" t="str">
        <f>'Original 1-10'!C236</f>
        <v>Clements HS</v>
      </c>
      <c r="D160" s="7" t="str">
        <f>'Original 1-10'!D236</f>
        <v>Clements HS</v>
      </c>
      <c r="E160" s="6">
        <v>6</v>
      </c>
      <c r="F160" s="10"/>
      <c r="G160" s="10"/>
      <c r="H160" s="18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7" t="s">
        <v>82</v>
      </c>
      <c r="B161" s="6">
        <v>5</v>
      </c>
      <c r="C161" s="7" t="str">
        <f>'Original 1-10'!C246</f>
        <v>Clements HS</v>
      </c>
      <c r="D161" s="7" t="str">
        <f>'Original 1-10'!D246</f>
        <v>Clements HS</v>
      </c>
      <c r="E161" s="6">
        <v>6</v>
      </c>
      <c r="F161" s="10"/>
      <c r="G161" s="10"/>
      <c r="H161" s="18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7" t="s">
        <v>72</v>
      </c>
      <c r="B162" s="6">
        <v>3</v>
      </c>
      <c r="C162" s="7" t="str">
        <f>'Original 1-10'!C254</f>
        <v>Vivian Le</v>
      </c>
      <c r="D162" s="7" t="str">
        <f>'Original 1-10'!D254</f>
        <v>Clements HS</v>
      </c>
      <c r="E162" s="6">
        <v>9</v>
      </c>
      <c r="F162" s="10"/>
      <c r="G162" s="10"/>
      <c r="H162" s="18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4" t="s">
        <v>72</v>
      </c>
      <c r="B163" s="13">
        <v>6</v>
      </c>
      <c r="C163" s="14" t="str">
        <f>'Original 1-10'!C257</f>
        <v>Thomas Palakapilly</v>
      </c>
      <c r="D163" s="14" t="str">
        <f>'Original 1-10'!D257</f>
        <v>Clements HS</v>
      </c>
      <c r="E163" s="13">
        <v>6</v>
      </c>
      <c r="F163" s="10"/>
      <c r="G163" s="10"/>
      <c r="H163" s="18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4" t="s">
        <v>72</v>
      </c>
      <c r="B164" s="13">
        <v>8</v>
      </c>
      <c r="C164" s="14" t="str">
        <f>'Original 1-10'!C259</f>
        <v>Akaash Kolluri</v>
      </c>
      <c r="D164" s="14" t="str">
        <f>'Original 1-10'!D259</f>
        <v>Clements HS</v>
      </c>
      <c r="E164" s="13">
        <v>4</v>
      </c>
      <c r="F164" s="10"/>
      <c r="G164" s="10"/>
      <c r="H164" s="18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7" t="s">
        <v>21</v>
      </c>
      <c r="B165" s="6">
        <v>4</v>
      </c>
      <c r="C165" s="7" t="str">
        <f>'Original 1-10'!C265</f>
        <v>Vaidehi Joshi</v>
      </c>
      <c r="D165" s="7" t="str">
        <f>'Original 1-10'!D265</f>
        <v>Clements HS</v>
      </c>
      <c r="E165" s="6">
        <v>8</v>
      </c>
      <c r="F165" s="10"/>
      <c r="G165" s="10"/>
      <c r="H165" s="18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4" t="s">
        <v>21</v>
      </c>
      <c r="B166" s="13">
        <v>10</v>
      </c>
      <c r="C166" s="14" t="str">
        <f>'Original 1-10'!C271</f>
        <v>Damian Lall</v>
      </c>
      <c r="D166" s="14" t="str">
        <f>'Original 1-10'!D271</f>
        <v>Clements HS</v>
      </c>
      <c r="E166" s="13">
        <v>2</v>
      </c>
      <c r="F166" s="10"/>
      <c r="G166" s="10"/>
      <c r="H166" s="18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4" t="s">
        <v>22</v>
      </c>
      <c r="B167" s="13">
        <v>9</v>
      </c>
      <c r="C167" s="14" t="str">
        <f>'Original 1-10'!C280</f>
        <v>Devdeep Rajipal</v>
      </c>
      <c r="D167" s="14" t="str">
        <f>'Original 1-10'!D280</f>
        <v>Clements HS</v>
      </c>
      <c r="E167" s="13">
        <v>3</v>
      </c>
      <c r="F167" s="10"/>
      <c r="G167" s="10"/>
      <c r="H167" s="18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4" t="s">
        <v>22</v>
      </c>
      <c r="B168" s="13">
        <v>10</v>
      </c>
      <c r="C168" s="14" t="str">
        <f>'Original 1-10'!C281</f>
        <v>Andrew Paumen</v>
      </c>
      <c r="D168" s="14" t="str">
        <f>'Original 1-10'!D281</f>
        <v>Clements HS</v>
      </c>
      <c r="E168" s="13">
        <v>2</v>
      </c>
      <c r="F168" s="10"/>
      <c r="G168" s="10"/>
      <c r="H168" s="18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4" t="s">
        <v>23</v>
      </c>
      <c r="B169" s="13">
        <v>8</v>
      </c>
      <c r="C169" s="14" t="str">
        <f>'Original 1-10'!C289</f>
        <v>Sid Mupalla</v>
      </c>
      <c r="D169" s="14" t="str">
        <f>'Original 1-10'!D289</f>
        <v>Clements HS</v>
      </c>
      <c r="E169" s="13">
        <v>4</v>
      </c>
      <c r="F169" s="10"/>
      <c r="G169" s="10"/>
      <c r="H169" s="18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7" t="s">
        <v>73</v>
      </c>
      <c r="B170" s="6">
        <v>4</v>
      </c>
      <c r="C170" s="7" t="str">
        <f>'Original 1-10'!C295</f>
        <v>Thomas Palakapilly</v>
      </c>
      <c r="D170" s="7" t="str">
        <f>'Original 1-10'!D295</f>
        <v>Clements HS</v>
      </c>
      <c r="E170" s="6">
        <v>7</v>
      </c>
      <c r="F170" s="10"/>
      <c r="G170" s="10"/>
      <c r="H170" s="18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7" t="s">
        <v>73</v>
      </c>
      <c r="B171" s="6">
        <v>5</v>
      </c>
      <c r="C171" s="7" t="str">
        <f>'Original 1-10'!C296</f>
        <v>Akaash Kolluri</v>
      </c>
      <c r="D171" s="7" t="str">
        <f>'Original 1-10'!D296</f>
        <v>Clements HS</v>
      </c>
      <c r="E171" s="6">
        <v>6</v>
      </c>
      <c r="F171" s="10"/>
      <c r="G171" s="10"/>
      <c r="H171" s="18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7" t="s">
        <v>26</v>
      </c>
      <c r="B172" s="6">
        <v>3</v>
      </c>
      <c r="C172" s="7" t="str">
        <f>'Original 1-10'!C304</f>
        <v>Synnove Lawrence</v>
      </c>
      <c r="D172" s="7" t="str">
        <f>'Original 1-10'!D304</f>
        <v>Clements HS</v>
      </c>
      <c r="E172" s="6">
        <v>8</v>
      </c>
      <c r="F172" s="10"/>
      <c r="G172" s="10"/>
      <c r="H172" s="18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4" t="s">
        <v>27</v>
      </c>
      <c r="B173" s="13">
        <v>7</v>
      </c>
      <c r="C173" s="14" t="str">
        <f>'Original 1-10'!C318</f>
        <v>Andrew Paumen</v>
      </c>
      <c r="D173" s="14" t="str">
        <f>'Original 1-10'!D318</f>
        <v>Clements HS</v>
      </c>
      <c r="E173" s="13">
        <v>4</v>
      </c>
      <c r="F173" s="10"/>
      <c r="G173" s="10"/>
      <c r="H173" s="18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4" t="s">
        <v>29</v>
      </c>
      <c r="B174" s="13">
        <v>10</v>
      </c>
      <c r="C174" s="14" t="str">
        <f>'Original 1-10'!C331</f>
        <v>Shruti Pathak</v>
      </c>
      <c r="D174" s="14" t="str">
        <f>'Original 1-10'!D331</f>
        <v>Clements HS</v>
      </c>
      <c r="E174" s="13">
        <v>1</v>
      </c>
      <c r="F174" s="10"/>
      <c r="G174" s="10"/>
      <c r="H174" s="18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7" t="s">
        <v>74</v>
      </c>
      <c r="B175" s="6">
        <v>1</v>
      </c>
      <c r="C175" s="7" t="str">
        <f>'Original 1-10'!C332</f>
        <v>Alexa Martinez</v>
      </c>
      <c r="D175" s="7" t="str">
        <f>'Original 1-10'!D332</f>
        <v>Clements HS</v>
      </c>
      <c r="E175" s="6">
        <v>10</v>
      </c>
      <c r="F175" s="10"/>
      <c r="G175" s="10"/>
      <c r="H175" s="18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7" t="s">
        <v>33</v>
      </c>
      <c r="B176" s="6">
        <v>3</v>
      </c>
      <c r="C176" s="7" t="str">
        <f>'Original 1-10'!C344</f>
        <v>Anjali Talpallikar</v>
      </c>
      <c r="D176" s="7" t="str">
        <f>'Original 1-10'!D344</f>
        <v>Clements HS</v>
      </c>
      <c r="E176" s="6">
        <v>10</v>
      </c>
      <c r="F176" s="10"/>
      <c r="G176" s="10"/>
      <c r="H176" s="18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7" t="s">
        <v>33</v>
      </c>
      <c r="B177" s="6">
        <v>4</v>
      </c>
      <c r="C177" s="7" t="str">
        <f>'Original 1-10'!C345</f>
        <v>Siri Prahlad</v>
      </c>
      <c r="D177" s="7" t="str">
        <f>'Original 1-10'!D345</f>
        <v>Clements HS</v>
      </c>
      <c r="E177" s="6">
        <v>9</v>
      </c>
      <c r="F177" s="10"/>
      <c r="G177" s="10"/>
      <c r="H177" s="18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7" t="s">
        <v>75</v>
      </c>
      <c r="B178" s="6">
        <v>4</v>
      </c>
      <c r="C178" s="7" t="str">
        <f>'Original 1-10'!C355</f>
        <v>Sofia Lashari &amp; Jordan Maund</v>
      </c>
      <c r="D178" s="7" t="str">
        <f>'Original 1-10'!D355</f>
        <v>Clements HS</v>
      </c>
      <c r="E178" s="6">
        <v>7</v>
      </c>
      <c r="F178" s="10"/>
      <c r="G178" s="10"/>
      <c r="H178" s="18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4" t="s">
        <v>36</v>
      </c>
      <c r="B179" s="13">
        <v>6</v>
      </c>
      <c r="C179" s="14" t="str">
        <f>'Original 1-10'!C367</f>
        <v>Jonathan Back &amp; Dat Le</v>
      </c>
      <c r="D179" s="14" t="str">
        <f>'Original 1-10'!D367</f>
        <v>Clements HS</v>
      </c>
      <c r="E179" s="13">
        <v>7</v>
      </c>
      <c r="F179" s="10"/>
      <c r="G179" s="10"/>
      <c r="H179" s="18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7" t="s">
        <v>37</v>
      </c>
      <c r="B180" s="6">
        <v>5</v>
      </c>
      <c r="C180" s="7" t="str">
        <f>'Original 1-10'!C376</f>
        <v>Clements HS</v>
      </c>
      <c r="D180" s="7" t="str">
        <f>'Original 1-10'!D376</f>
        <v>Clements HS</v>
      </c>
      <c r="E180" s="6">
        <v>8</v>
      </c>
      <c r="F180" s="10"/>
      <c r="G180" s="10"/>
      <c r="H180" s="18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4" t="s">
        <v>38</v>
      </c>
      <c r="B181" s="13">
        <v>9</v>
      </c>
      <c r="C181" s="14" t="str">
        <f>'Original 1-10'!C390</f>
        <v>Clements HS</v>
      </c>
      <c r="D181" s="14" t="str">
        <f>'Original 1-10'!D390</f>
        <v>Clements HS</v>
      </c>
      <c r="E181" s="13">
        <v>10</v>
      </c>
      <c r="F181" s="10"/>
      <c r="G181" s="10"/>
      <c r="H181" s="18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7" t="s">
        <v>39</v>
      </c>
      <c r="B182" s="6">
        <v>5</v>
      </c>
      <c r="C182" s="7" t="str">
        <f>'Original 1-10'!C396</f>
        <v>Chang, Huang, Xu</v>
      </c>
      <c r="D182" s="7" t="str">
        <f>'Original 1-10'!D396</f>
        <v>Clements HS</v>
      </c>
      <c r="E182" s="6">
        <v>7</v>
      </c>
      <c r="F182" s="10"/>
      <c r="G182" s="10"/>
      <c r="H182" s="18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7" t="s">
        <v>40</v>
      </c>
      <c r="B183" s="6">
        <v>4</v>
      </c>
      <c r="C183" s="7" t="str">
        <f>'Original 1-10'!C405</f>
        <v>Wendy Xu</v>
      </c>
      <c r="D183" s="7" t="str">
        <f>'Original 1-10'!D405</f>
        <v>Clements HS</v>
      </c>
      <c r="E183" s="6">
        <v>7</v>
      </c>
      <c r="F183" s="10"/>
      <c r="G183" s="10"/>
      <c r="H183" s="18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4" t="s">
        <v>41</v>
      </c>
      <c r="B184" s="13">
        <v>7</v>
      </c>
      <c r="C184" s="14" t="str">
        <f>'Original 1-10'!C428</f>
        <v>Alexa Martinez</v>
      </c>
      <c r="D184" s="14" t="str">
        <f>'Original 1-10'!D428</f>
        <v>Clements HS</v>
      </c>
      <c r="E184" s="13">
        <v>5</v>
      </c>
      <c r="F184" s="10"/>
      <c r="G184" s="10"/>
      <c r="H184" s="18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4" t="s">
        <v>41</v>
      </c>
      <c r="B185" s="13">
        <v>10</v>
      </c>
      <c r="C185" s="14" t="str">
        <f>'Original 1-10'!C431</f>
        <v>Bela Chan</v>
      </c>
      <c r="D185" s="14" t="str">
        <f>'Original 1-10'!D431</f>
        <v>Clements HS</v>
      </c>
      <c r="E185" s="13">
        <v>2</v>
      </c>
      <c r="F185" s="10"/>
      <c r="G185" s="10"/>
      <c r="H185" s="18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7" t="s">
        <v>83</v>
      </c>
      <c r="B186" s="6">
        <v>2</v>
      </c>
      <c r="C186" s="7" t="str">
        <f>'Original 1-10'!C433</f>
        <v>Synnove Lawrence</v>
      </c>
      <c r="D186" s="7" t="str">
        <f>'Original 1-10'!D433</f>
        <v>Clements HS</v>
      </c>
      <c r="E186" s="6">
        <v>10</v>
      </c>
      <c r="F186" s="10"/>
      <c r="G186" s="10"/>
      <c r="H186" s="18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7" t="s">
        <v>83</v>
      </c>
      <c r="B187" s="6">
        <v>3</v>
      </c>
      <c r="C187" s="7" t="str">
        <f>'Original 1-10'!C434</f>
        <v>Aadarsh Rebba</v>
      </c>
      <c r="D187" s="7" t="str">
        <f>'Original 1-10'!D434</f>
        <v>Clements HS</v>
      </c>
      <c r="E187" s="6">
        <v>9</v>
      </c>
      <c r="F187" s="10"/>
      <c r="G187" s="10"/>
      <c r="H187" s="18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7" t="s">
        <v>83</v>
      </c>
      <c r="B188" s="6">
        <v>5</v>
      </c>
      <c r="C188" s="7" t="str">
        <f>'Original 1-10'!C436</f>
        <v>Danielle Ejiogu</v>
      </c>
      <c r="D188" s="7" t="str">
        <f>'Original 1-10'!D436</f>
        <v>Clements HS</v>
      </c>
      <c r="E188" s="6">
        <v>7</v>
      </c>
      <c r="F188" s="10"/>
      <c r="G188" s="10"/>
      <c r="H188" s="18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7" t="s">
        <v>84</v>
      </c>
      <c r="B189" s="6">
        <v>5</v>
      </c>
      <c r="C189" s="7" t="str">
        <f>'Original 1-10'!C446</f>
        <v>Devdeep Rajpal</v>
      </c>
      <c r="D189" s="7" t="str">
        <f>'Original 1-10'!D446</f>
        <v>Clements HS</v>
      </c>
      <c r="E189" s="6">
        <v>7</v>
      </c>
      <c r="F189" s="10"/>
      <c r="G189" s="10"/>
      <c r="H189" s="18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4" t="s">
        <v>84</v>
      </c>
      <c r="B190" s="13">
        <v>6</v>
      </c>
      <c r="C190" s="14" t="str">
        <f>'Original 1-10'!C447</f>
        <v>Abhi Rangarajan</v>
      </c>
      <c r="D190" s="14" t="str">
        <f>'Original 1-10'!D447</f>
        <v>Clements HS</v>
      </c>
      <c r="E190" s="13">
        <v>6</v>
      </c>
      <c r="F190" s="10"/>
      <c r="G190" s="10"/>
      <c r="H190" s="18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7" t="s">
        <v>85</v>
      </c>
      <c r="B191" s="6">
        <v>2</v>
      </c>
      <c r="C191" s="7" t="str">
        <f>'Original 1-10'!C453</f>
        <v>Pathak Shruti</v>
      </c>
      <c r="D191" s="7" t="str">
        <f>'Original 1-10'!D453</f>
        <v>Clements HS</v>
      </c>
      <c r="E191" s="6">
        <v>10</v>
      </c>
      <c r="F191" s="10"/>
      <c r="G191" s="10"/>
      <c r="H191" s="18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7" t="s">
        <v>85</v>
      </c>
      <c r="B192" s="6">
        <v>3</v>
      </c>
      <c r="C192" s="7" t="str">
        <f>'Original 1-10'!C454</f>
        <v>Sid Muppalla</v>
      </c>
      <c r="D192" s="7" t="str">
        <f>'Original 1-10'!D454</f>
        <v>Clements HS</v>
      </c>
      <c r="E192" s="6">
        <v>9</v>
      </c>
      <c r="F192" s="10"/>
      <c r="G192" s="10"/>
      <c r="H192" s="18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7" t="s">
        <v>85</v>
      </c>
      <c r="B193" s="6">
        <v>5</v>
      </c>
      <c r="C193" s="7" t="str">
        <f>'Original 1-10'!C456</f>
        <v>Kevin Chang</v>
      </c>
      <c r="D193" s="7" t="str">
        <f>'Original 1-10'!D456</f>
        <v>Clements HS</v>
      </c>
      <c r="E193" s="6">
        <v>7</v>
      </c>
      <c r="F193" s="10"/>
      <c r="G193" s="10"/>
      <c r="H193" s="18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4" t="s">
        <v>86</v>
      </c>
      <c r="B194" s="13">
        <v>10</v>
      </c>
      <c r="C194" s="14" t="str">
        <f>'Original 1-10'!C481</f>
        <v>Alexa Martinez</v>
      </c>
      <c r="D194" s="14" t="str">
        <f>'Original 1-10'!D481</f>
        <v>Clements HS</v>
      </c>
      <c r="E194" s="13">
        <v>1</v>
      </c>
      <c r="F194" s="10"/>
      <c r="G194" s="10"/>
      <c r="H194" s="18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7" t="s">
        <v>87</v>
      </c>
      <c r="B195" s="6">
        <v>5</v>
      </c>
      <c r="C195" s="7" t="str">
        <f>'Original 1-10'!C486</f>
        <v>Hunter Han</v>
      </c>
      <c r="D195" s="7" t="str">
        <f>'Original 1-10'!D486</f>
        <v>Clements HS</v>
      </c>
      <c r="E195" s="6">
        <v>6</v>
      </c>
      <c r="F195" s="10"/>
      <c r="G195" s="10"/>
      <c r="H195" s="18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4" t="s">
        <v>43</v>
      </c>
      <c r="B196" s="13">
        <v>8</v>
      </c>
      <c r="C196" s="14" t="str">
        <f>'Original 1-10'!C499</f>
        <v>Dat Le</v>
      </c>
      <c r="D196" s="14" t="str">
        <f>'Original 1-10'!D499</f>
        <v>Clements HS</v>
      </c>
      <c r="E196" s="13">
        <v>3</v>
      </c>
      <c r="F196" s="10"/>
      <c r="G196" s="10"/>
      <c r="H196" s="18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4" t="s">
        <v>69</v>
      </c>
      <c r="B197" s="13">
        <v>10</v>
      </c>
      <c r="C197" s="14" t="str">
        <f>'Original 1-10'!C511</f>
        <v>Vanna Chen</v>
      </c>
      <c r="D197" s="14" t="str">
        <f>'Original 1-10'!D511</f>
        <v>Clements HS</v>
      </c>
      <c r="E197" s="13">
        <v>1</v>
      </c>
      <c r="F197" s="10"/>
      <c r="G197" s="10"/>
      <c r="H197" s="18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7" t="s">
        <v>76</v>
      </c>
      <c r="B198" s="6">
        <v>2</v>
      </c>
      <c r="C198" s="7" t="str">
        <f>'Original 1-10'!C513</f>
        <v>Clements HS</v>
      </c>
      <c r="D198" s="7" t="str">
        <f>'Original 1-10'!D513</f>
        <v>Clements HS</v>
      </c>
      <c r="E198" s="6">
        <v>12</v>
      </c>
      <c r="F198" s="10"/>
      <c r="G198" s="10"/>
      <c r="H198" s="18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4" t="s">
        <v>44</v>
      </c>
      <c r="B199" s="13">
        <v>7</v>
      </c>
      <c r="C199" s="14" t="str">
        <f>'Original 1-10'!C528</f>
        <v>Sid Muppalla &amp; Wendy Xu</v>
      </c>
      <c r="D199" s="14" t="str">
        <f>'Original 1-10'!D528</f>
        <v>Clements HS</v>
      </c>
      <c r="E199" s="13">
        <v>4</v>
      </c>
      <c r="F199" s="10"/>
      <c r="G199" s="10"/>
      <c r="H199" s="18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7" t="s">
        <v>88</v>
      </c>
      <c r="B200" s="6">
        <v>5</v>
      </c>
      <c r="C200" s="7" t="str">
        <f>'Original 1-10'!C536</f>
        <v>Oprah Esemuze</v>
      </c>
      <c r="D200" s="7" t="str">
        <f>'Original 1-10'!D536</f>
        <v>Clements HS</v>
      </c>
      <c r="E200" s="6">
        <v>7</v>
      </c>
      <c r="F200" s="10"/>
      <c r="G200" s="10"/>
      <c r="H200" s="18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4" t="s">
        <v>88</v>
      </c>
      <c r="B201" s="13">
        <v>8</v>
      </c>
      <c r="C201" s="14" t="str">
        <f>'Original 1-10'!C539</f>
        <v>Akaash Kolluri</v>
      </c>
      <c r="D201" s="14" t="str">
        <f>'Original 1-10'!D539</f>
        <v>Clements HS</v>
      </c>
      <c r="E201" s="13">
        <v>4</v>
      </c>
      <c r="F201" s="10"/>
      <c r="G201" s="10"/>
      <c r="H201" s="18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4" t="s">
        <v>89</v>
      </c>
      <c r="B202" s="13">
        <v>6</v>
      </c>
      <c r="C202" s="14" t="str">
        <f>'Original 1-10'!C547</f>
        <v>Norah Rami</v>
      </c>
      <c r="D202" s="14" t="str">
        <f>'Original 1-10'!D547</f>
        <v>Clements HS</v>
      </c>
      <c r="E202" s="13">
        <v>6</v>
      </c>
      <c r="F202" s="10"/>
      <c r="G202" s="10"/>
      <c r="H202" s="18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4" t="s">
        <v>89</v>
      </c>
      <c r="B203" s="13">
        <v>7</v>
      </c>
      <c r="C203" s="14" t="str">
        <f>'Original 1-10'!C548</f>
        <v>Caleb Guse</v>
      </c>
      <c r="D203" s="14" t="str">
        <f>'Original 1-10'!D548</f>
        <v>Clements HS</v>
      </c>
      <c r="E203" s="13">
        <v>5</v>
      </c>
      <c r="F203" s="10"/>
      <c r="G203" s="10"/>
      <c r="H203" s="18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7" t="s">
        <v>45</v>
      </c>
      <c r="B204" s="6">
        <v>4</v>
      </c>
      <c r="C204" s="7" t="str">
        <f>'Original 1-10'!C565</f>
        <v>Sid Muppalla</v>
      </c>
      <c r="D204" s="7" t="str">
        <f>'Original 1-10'!D565</f>
        <v>Clements HS</v>
      </c>
      <c r="E204" s="6">
        <v>8</v>
      </c>
      <c r="F204" s="10"/>
      <c r="G204" s="10"/>
      <c r="H204" s="18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7" t="s">
        <v>90</v>
      </c>
      <c r="B205" s="6">
        <v>1</v>
      </c>
      <c r="C205" s="7" t="str">
        <f>'Original 1-10'!C582</f>
        <v>Alexa Martinez</v>
      </c>
      <c r="D205" s="7" t="str">
        <f>'Original 1-10'!D582</f>
        <v>Clements HS</v>
      </c>
      <c r="E205" s="6">
        <v>10</v>
      </c>
      <c r="F205" s="10"/>
      <c r="G205" s="10"/>
      <c r="H205" s="18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4" t="s">
        <v>90</v>
      </c>
      <c r="B206" s="13">
        <v>6</v>
      </c>
      <c r="C206" s="14" t="str">
        <f>'Original 1-10'!C587</f>
        <v>Akaash Kolluri</v>
      </c>
      <c r="D206" s="14" t="str">
        <f>'Original 1-10'!D587</f>
        <v>Clements HS</v>
      </c>
      <c r="E206" s="13">
        <v>5</v>
      </c>
      <c r="F206" s="10"/>
      <c r="G206" s="10"/>
      <c r="H206" s="18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7" t="s">
        <v>91</v>
      </c>
      <c r="B207" s="6">
        <v>2</v>
      </c>
      <c r="C207" s="7" t="str">
        <f>'Original 1-10'!C593</f>
        <v>Vaidehi Josh</v>
      </c>
      <c r="D207" s="7" t="str">
        <f>'Original 1-10'!D593</f>
        <v>Clements HS</v>
      </c>
      <c r="E207" s="6">
        <v>9</v>
      </c>
      <c r="F207" s="10"/>
      <c r="G207" s="10"/>
      <c r="H207" s="18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7" t="s">
        <v>91</v>
      </c>
      <c r="B208" s="6">
        <v>5</v>
      </c>
      <c r="C208" s="7" t="str">
        <f>'Original 1-10'!C596</f>
        <v>Synnove Lawrence</v>
      </c>
      <c r="D208" s="7" t="str">
        <f>'Original 1-10'!D596</f>
        <v>Clements HS</v>
      </c>
      <c r="E208" s="6">
        <v>6</v>
      </c>
      <c r="F208" s="10"/>
      <c r="G208" s="10"/>
      <c r="H208" s="18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4" t="s">
        <v>91</v>
      </c>
      <c r="B209" s="13">
        <v>9</v>
      </c>
      <c r="C209" s="14" t="str">
        <f>'Original 1-10'!C600</f>
        <v>Sarah Khoja</v>
      </c>
      <c r="D209" s="14" t="str">
        <f>'Original 1-10'!D600</f>
        <v>Clements HS</v>
      </c>
      <c r="E209" s="13">
        <v>2</v>
      </c>
      <c r="F209" s="10"/>
      <c r="G209" s="10"/>
      <c r="H209" s="18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7" t="s">
        <v>46</v>
      </c>
      <c r="B210" s="6">
        <v>5</v>
      </c>
      <c r="C210" s="7" t="str">
        <f>'Original 1-10'!C606</f>
        <v>Jonathan Back</v>
      </c>
      <c r="D210" s="7" t="str">
        <f>'Original 1-10'!D606</f>
        <v>Clements HS</v>
      </c>
      <c r="E210" s="6">
        <v>6</v>
      </c>
      <c r="F210" s="10"/>
      <c r="G210" s="10"/>
      <c r="H210" s="18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4" t="s">
        <v>46</v>
      </c>
      <c r="B211" s="13">
        <v>9</v>
      </c>
      <c r="C211" s="14" t="str">
        <f>'Original 1-10'!C610</f>
        <v>Devdeep Rajpal</v>
      </c>
      <c r="D211" s="14" t="str">
        <f>'Original 1-10'!D610</f>
        <v>Clements HS</v>
      </c>
      <c r="E211" s="13">
        <v>2</v>
      </c>
      <c r="F211" s="10"/>
      <c r="G211" s="10"/>
      <c r="H211" s="18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7" t="s">
        <v>47</v>
      </c>
      <c r="B212" s="6">
        <v>1</v>
      </c>
      <c r="C212" s="7" t="str">
        <f>'Original 1-10'!C612</f>
        <v>Shruti Pathak</v>
      </c>
      <c r="D212" s="7" t="str">
        <f>'Original 1-10'!D612</f>
        <v>Clements HS</v>
      </c>
      <c r="E212" s="6">
        <v>10</v>
      </c>
      <c r="F212" s="10"/>
      <c r="G212" s="10"/>
      <c r="H212" s="18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4" t="s">
        <v>47</v>
      </c>
      <c r="B213" s="13">
        <v>10</v>
      </c>
      <c r="C213" s="14" t="str">
        <f>'Original 1-10'!C621</f>
        <v>Siri Prahlad</v>
      </c>
      <c r="D213" s="14" t="str">
        <f>'Original 1-10'!D621</f>
        <v>Clements HS</v>
      </c>
      <c r="E213" s="13">
        <v>1</v>
      </c>
      <c r="F213" s="10"/>
      <c r="G213" s="10"/>
      <c r="H213" s="18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4" t="s">
        <v>48</v>
      </c>
      <c r="B214" s="13">
        <v>9</v>
      </c>
      <c r="C214" s="14" t="str">
        <f>'Original 1-10'!C650</f>
        <v>Akaash Kolluri</v>
      </c>
      <c r="D214" s="14" t="str">
        <f>'Original 1-10'!D650</f>
        <v>Clements HS</v>
      </c>
      <c r="E214" s="13">
        <v>2</v>
      </c>
      <c r="F214" s="10"/>
      <c r="G214" s="10"/>
      <c r="H214" s="18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4" t="s">
        <v>51</v>
      </c>
      <c r="B215" s="13">
        <v>6</v>
      </c>
      <c r="C215" s="14" t="str">
        <f>'Original 1-10'!C677</f>
        <v>Sid Muppalla</v>
      </c>
      <c r="D215" s="14" t="str">
        <f>'Original 1-10'!D677</f>
        <v>Clements HS</v>
      </c>
      <c r="E215" s="13">
        <v>5</v>
      </c>
      <c r="F215" s="10"/>
      <c r="G215" s="10"/>
      <c r="H215" s="18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7" t="s">
        <v>52</v>
      </c>
      <c r="B216" s="6">
        <v>1</v>
      </c>
      <c r="C216" s="7" t="str">
        <f>'Original 1-10'!C682</f>
        <v>Michael Huang &amp; Wendy Xu</v>
      </c>
      <c r="D216" s="7" t="str">
        <f>'Original 1-10'!D682</f>
        <v>Clements HS</v>
      </c>
      <c r="E216" s="6">
        <v>12</v>
      </c>
      <c r="F216" s="10"/>
      <c r="G216" s="10"/>
      <c r="H216" s="18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4" t="s">
        <v>53</v>
      </c>
      <c r="B217" s="13">
        <v>7</v>
      </c>
      <c r="C217" s="14" t="str">
        <f>'Original 1-10'!C698</f>
        <v>Clements HS</v>
      </c>
      <c r="D217" s="14" t="str">
        <f>'Original 1-10'!D698</f>
        <v>Clements HS</v>
      </c>
      <c r="E217" s="13">
        <v>5</v>
      </c>
      <c r="F217" s="10"/>
      <c r="G217" s="10"/>
      <c r="H217" s="18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7" t="s">
        <v>78</v>
      </c>
      <c r="B218" s="6">
        <v>5</v>
      </c>
      <c r="C218" s="7" t="str">
        <f>'Original 1-10'!C706</f>
        <v>Vanna Chen, Abby Day, Siri Prahlad</v>
      </c>
      <c r="D218" s="7" t="str">
        <f>'Original 1-10'!D706</f>
        <v>Clements HS</v>
      </c>
      <c r="E218" s="6">
        <v>6</v>
      </c>
      <c r="F218" s="10"/>
      <c r="G218" s="10"/>
      <c r="H218" s="18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4" t="s">
        <v>54</v>
      </c>
      <c r="B219" s="13">
        <v>10</v>
      </c>
      <c r="C219" s="14" t="str">
        <f>'Original 1-10'!C721</f>
        <v>Alexa Martinez</v>
      </c>
      <c r="D219" s="14" t="str">
        <f>'Original 1-10'!D721</f>
        <v>Clements HS</v>
      </c>
      <c r="E219" s="13">
        <v>1</v>
      </c>
      <c r="F219" s="10"/>
      <c r="G219" s="10"/>
      <c r="H219" s="18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4" t="s">
        <v>56</v>
      </c>
      <c r="B220" s="13">
        <v>7</v>
      </c>
      <c r="C220" s="14" t="str">
        <f>'Original 1-10'!C738</f>
        <v>Jonathan Back</v>
      </c>
      <c r="D220" s="14" t="str">
        <f>'Original 1-10'!D738</f>
        <v>Clements HS</v>
      </c>
      <c r="E220" s="13">
        <v>4</v>
      </c>
      <c r="F220" s="10"/>
      <c r="G220" s="10"/>
      <c r="H220" s="18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4" t="s">
        <v>56</v>
      </c>
      <c r="B221" s="13">
        <v>10</v>
      </c>
      <c r="C221" s="14" t="str">
        <f>'Original 1-10'!C741</f>
        <v>Dat Le</v>
      </c>
      <c r="D221" s="14" t="str">
        <f>'Original 1-10'!D741</f>
        <v>Clements HS</v>
      </c>
      <c r="E221" s="13">
        <v>1</v>
      </c>
      <c r="F221" s="10"/>
      <c r="G221" s="10"/>
      <c r="H221" s="18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7" t="s">
        <v>92</v>
      </c>
      <c r="B222" s="6">
        <v>3</v>
      </c>
      <c r="C222" s="7" t="str">
        <f>'Original 1-10'!C764</f>
        <v>Clements HS</v>
      </c>
      <c r="D222" s="7" t="str">
        <f>'Original 1-10'!D764</f>
        <v>Clements HS</v>
      </c>
      <c r="E222" s="6">
        <v>16</v>
      </c>
      <c r="F222" s="10"/>
      <c r="G222" s="10"/>
      <c r="H222" s="18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4" t="s">
        <v>79</v>
      </c>
      <c r="B223" s="13">
        <v>8</v>
      </c>
      <c r="C223" s="14" t="str">
        <f>'Original 1-10'!C799</f>
        <v>Oprah Esemuze</v>
      </c>
      <c r="D223" s="14" t="str">
        <f>'Original 1-10'!D799</f>
        <v>Clements HS</v>
      </c>
      <c r="E223" s="13">
        <v>3</v>
      </c>
      <c r="F223" s="10"/>
      <c r="G223" s="10"/>
      <c r="H223" s="18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7" t="s">
        <v>59</v>
      </c>
      <c r="B224" s="6">
        <v>3</v>
      </c>
      <c r="C224" s="7" t="str">
        <f>'Original 1-10'!C804</f>
        <v>Hunter Han</v>
      </c>
      <c r="D224" s="7" t="str">
        <f>'Original 1-10'!D804</f>
        <v>Clements HS</v>
      </c>
      <c r="E224" s="6">
        <v>8</v>
      </c>
      <c r="F224" s="10"/>
      <c r="G224" s="10"/>
      <c r="H224" s="18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7" t="s">
        <v>59</v>
      </c>
      <c r="B225" s="6">
        <v>5</v>
      </c>
      <c r="C225" s="7" t="str">
        <f>'Original 1-10'!C806</f>
        <v>Damian Lall</v>
      </c>
      <c r="D225" s="7" t="str">
        <f>'Original 1-10'!D806</f>
        <v>Clements HS</v>
      </c>
      <c r="E225" s="6">
        <v>6</v>
      </c>
      <c r="F225" s="10"/>
      <c r="G225" s="10"/>
      <c r="H225" s="18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4" t="s">
        <v>60</v>
      </c>
      <c r="B226" s="13">
        <v>8</v>
      </c>
      <c r="C226" s="14" t="str">
        <f>'Original 1-10'!C819</f>
        <v>Devdeep Rajpal</v>
      </c>
      <c r="D226" s="14" t="str">
        <f>'Original 1-10'!D819</f>
        <v>Clements HS</v>
      </c>
      <c r="E226" s="13">
        <v>3</v>
      </c>
      <c r="F226" s="10"/>
      <c r="G226" s="10"/>
      <c r="H226" s="18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4" t="s">
        <v>61</v>
      </c>
      <c r="B227" s="13">
        <v>8</v>
      </c>
      <c r="C227" s="14" t="str">
        <f>'Original 1-10'!C829</f>
        <v>Shruti Pathak</v>
      </c>
      <c r="D227" s="14" t="str">
        <f>'Original 1-10'!D829</f>
        <v>Clements HS</v>
      </c>
      <c r="E227" s="13">
        <v>3</v>
      </c>
      <c r="F227" s="10"/>
      <c r="G227" s="10"/>
      <c r="H227" s="18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5" t="s">
        <v>80</v>
      </c>
      <c r="B228" s="6">
        <v>4</v>
      </c>
      <c r="C228" s="5" t="str">
        <f>'Original 1-10'!C835</f>
        <v>Oprah Esemuze</v>
      </c>
      <c r="D228" s="7" t="str">
        <f>'Original 1-10'!D835</f>
        <v>Clements HS</v>
      </c>
      <c r="E228" s="6">
        <v>9</v>
      </c>
      <c r="F228" s="10"/>
      <c r="G228" s="10"/>
      <c r="H228" s="18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4" t="s">
        <v>64</v>
      </c>
      <c r="B229" s="13">
        <v>7</v>
      </c>
      <c r="C229" s="14" t="str">
        <f>'Original 1-10'!C878</f>
        <v>Vaidehi Joshi</v>
      </c>
      <c r="D229" s="14" t="str">
        <f>'Original 1-10'!D878</f>
        <v>Clements HS</v>
      </c>
      <c r="E229" s="13">
        <v>4</v>
      </c>
      <c r="F229" s="10"/>
      <c r="G229" s="10"/>
      <c r="H229" s="18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4" t="s">
        <v>64</v>
      </c>
      <c r="B230" s="13">
        <v>10</v>
      </c>
      <c r="C230" s="14" t="str">
        <f>'Original 1-10'!C881</f>
        <v>Hunter Han</v>
      </c>
      <c r="D230" s="14" t="str">
        <f>'Original 1-10'!D881</f>
        <v>Clements HS</v>
      </c>
      <c r="E230" s="13">
        <v>1</v>
      </c>
      <c r="F230" s="10"/>
      <c r="G230" s="10"/>
      <c r="H230" s="18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4" t="s">
        <v>65</v>
      </c>
      <c r="B231" s="13">
        <v>7</v>
      </c>
      <c r="C231" s="14" t="str">
        <f>'Original 1-10'!C888</f>
        <v>Devdeep Rajpal</v>
      </c>
      <c r="D231" s="14" t="str">
        <f>'Original 1-10'!D888</f>
        <v>Clements HS</v>
      </c>
      <c r="E231" s="13">
        <v>4</v>
      </c>
      <c r="F231" s="10"/>
      <c r="G231" s="10"/>
      <c r="H231" s="18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7" t="s">
        <v>93</v>
      </c>
      <c r="B232" s="6">
        <v>2</v>
      </c>
      <c r="C232" s="7" t="str">
        <f>'Original 1-10'!C13</f>
        <v>Deer Park HS</v>
      </c>
      <c r="D232" s="7" t="str">
        <f>'Original 1-10'!D13</f>
        <v>Deer Park HS</v>
      </c>
      <c r="E232" s="6">
        <v>12</v>
      </c>
      <c r="F232" s="10">
        <f>SUM(E232:E251)</f>
        <v>184</v>
      </c>
      <c r="G232" s="10"/>
      <c r="H232" s="18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7" t="s">
        <v>81</v>
      </c>
      <c r="B233" s="6">
        <v>3</v>
      </c>
      <c r="C233" s="7" t="str">
        <f>'Original 1-10'!C34</f>
        <v>Bauman, Coxie-King, Garcia, Reynolds</v>
      </c>
      <c r="D233" s="7" t="str">
        <f>'Original 1-10'!D34</f>
        <v>Deer Park HS</v>
      </c>
      <c r="E233" s="6">
        <v>9</v>
      </c>
      <c r="F233" s="10"/>
      <c r="G233" s="10"/>
      <c r="H233" s="18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7" t="s">
        <v>68</v>
      </c>
      <c r="B234" s="6">
        <v>3</v>
      </c>
      <c r="C234" s="7" t="str">
        <f>'Original 1-10'!C54</f>
        <v>Zoe Parker</v>
      </c>
      <c r="D234" s="7" t="str">
        <f>'Original 1-10'!D54</f>
        <v>Deer Park HS</v>
      </c>
      <c r="E234" s="6">
        <v>8</v>
      </c>
      <c r="F234" s="10"/>
      <c r="G234" s="10"/>
      <c r="H234" s="18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7" t="s">
        <v>13</v>
      </c>
      <c r="B235" s="6">
        <v>2</v>
      </c>
      <c r="C235" s="7" t="str">
        <f>'Original 1-10'!C103</f>
        <v>Italy Pena</v>
      </c>
      <c r="D235" s="7" t="str">
        <f>'Original 1-10'!D103</f>
        <v>Deer Park HS</v>
      </c>
      <c r="E235" s="6">
        <v>9</v>
      </c>
      <c r="F235" s="10"/>
      <c r="G235" s="10"/>
      <c r="H235" s="18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7" t="s">
        <v>94</v>
      </c>
      <c r="B236" s="6">
        <v>2</v>
      </c>
      <c r="C236" s="7" t="str">
        <f>'Original 1-10'!C143</f>
        <v>Alyssa Carroll &amp; Greta Lozano</v>
      </c>
      <c r="D236" s="7" t="str">
        <f>'Original 1-10'!D143</f>
        <v>Deer Park HS</v>
      </c>
      <c r="E236" s="6">
        <v>18</v>
      </c>
      <c r="F236" s="10"/>
      <c r="G236" s="10"/>
      <c r="H236" s="18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7" t="s">
        <v>71</v>
      </c>
      <c r="B237" s="6">
        <v>2</v>
      </c>
      <c r="C237" s="7" t="str">
        <f>'Original 1-10'!C213</f>
        <v>Adam Uresti &amp; Emily Skank</v>
      </c>
      <c r="D237" s="7" t="str">
        <f>'Original 1-10'!D213</f>
        <v>Deer Park HS</v>
      </c>
      <c r="E237" s="6">
        <v>12</v>
      </c>
      <c r="F237" s="10"/>
      <c r="G237" s="10"/>
      <c r="H237" s="18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7" t="s">
        <v>95</v>
      </c>
      <c r="B238" s="6">
        <v>2</v>
      </c>
      <c r="C238" s="7" t="str">
        <f>'Original 1-10'!C223</f>
        <v>Deer Park HS</v>
      </c>
      <c r="D238" s="7" t="str">
        <f>'Original 1-10'!D223</f>
        <v>Deer Park HS</v>
      </c>
      <c r="E238" s="6">
        <v>27</v>
      </c>
      <c r="F238" s="10"/>
      <c r="G238" s="10"/>
      <c r="H238" s="18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7" t="s">
        <v>20</v>
      </c>
      <c r="B239" s="6">
        <v>4</v>
      </c>
      <c r="C239" s="7" t="str">
        <f>'Original 1-10'!C235</f>
        <v>Deer Park HS</v>
      </c>
      <c r="D239" s="7" t="str">
        <f>'Original 1-10'!D235</f>
        <v>Deer Park HS</v>
      </c>
      <c r="E239" s="6">
        <v>7</v>
      </c>
      <c r="F239" s="10"/>
      <c r="G239" s="10"/>
      <c r="H239" s="18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7" t="s">
        <v>74</v>
      </c>
      <c r="B240" s="6">
        <v>5</v>
      </c>
      <c r="C240" s="7" t="str">
        <f>'Original 1-10'!C336</f>
        <v>Sarah Driskill</v>
      </c>
      <c r="D240" s="7" t="str">
        <f>'Original 1-10'!D336</f>
        <v>Deer Park HS</v>
      </c>
      <c r="E240" s="6">
        <v>6</v>
      </c>
      <c r="F240" s="10"/>
      <c r="G240" s="10"/>
      <c r="H240" s="18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4" t="s">
        <v>40</v>
      </c>
      <c r="B241" s="13">
        <v>9</v>
      </c>
      <c r="C241" s="14" t="str">
        <f>'Original 1-10'!C410</f>
        <v>Eathen Smith</v>
      </c>
      <c r="D241" s="14" t="str">
        <f>'Original 1-10'!D410</f>
        <v>Deer Park HS</v>
      </c>
      <c r="E241" s="13">
        <v>2</v>
      </c>
      <c r="F241" s="10"/>
      <c r="G241" s="10"/>
      <c r="H241" s="18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7" t="s">
        <v>96</v>
      </c>
      <c r="B242" s="6">
        <v>4</v>
      </c>
      <c r="C242" s="7" t="str">
        <f>'Original 1-10'!C625</f>
        <v>Deer Park HS</v>
      </c>
      <c r="D242" s="7" t="str">
        <f>'Original 1-10'!D625</f>
        <v>Deer Park HS</v>
      </c>
      <c r="E242" s="6">
        <v>14</v>
      </c>
      <c r="F242" s="10"/>
      <c r="G242" s="10"/>
      <c r="H242" s="18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4" t="s">
        <v>48</v>
      </c>
      <c r="B243" s="13">
        <v>7</v>
      </c>
      <c r="C243" s="14" t="str">
        <f>'Original 1-10'!C648</f>
        <v xml:space="preserve">Gabriel Godeau </v>
      </c>
      <c r="D243" s="14" t="str">
        <f>'Original 1-10'!D648</f>
        <v>Deer Park HS</v>
      </c>
      <c r="E243" s="13">
        <v>4</v>
      </c>
      <c r="F243" s="10"/>
      <c r="G243" s="10"/>
      <c r="H243" s="18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4" t="s">
        <v>53</v>
      </c>
      <c r="B244" s="13">
        <v>10</v>
      </c>
      <c r="C244" s="14" t="str">
        <f>'Original 1-10'!C701</f>
        <v>Deer Park HS</v>
      </c>
      <c r="D244" s="14" t="str">
        <f>'Original 1-10'!D701</f>
        <v>Deer Park HS</v>
      </c>
      <c r="E244" s="13">
        <v>2</v>
      </c>
      <c r="F244" s="10"/>
      <c r="G244" s="10"/>
      <c r="H244" s="18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7" t="s">
        <v>54</v>
      </c>
      <c r="B245" s="6">
        <v>5</v>
      </c>
      <c r="C245" s="7" t="str">
        <f>'Original 1-10'!C716</f>
        <v>Kade Lieder</v>
      </c>
      <c r="D245" s="7" t="str">
        <f>'Original 1-10'!D716</f>
        <v>Deer Park HS</v>
      </c>
      <c r="E245" s="6">
        <v>6</v>
      </c>
      <c r="F245" s="10"/>
      <c r="G245" s="10"/>
      <c r="H245" s="18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7" t="s">
        <v>56</v>
      </c>
      <c r="B246" s="6">
        <v>3</v>
      </c>
      <c r="C246" s="7" t="str">
        <f>'Original 1-10'!C734</f>
        <v>Serena Pelley</v>
      </c>
      <c r="D246" s="7" t="str">
        <f>'Original 1-10'!D734</f>
        <v>Deer Park HS</v>
      </c>
      <c r="E246" s="6">
        <v>8</v>
      </c>
      <c r="F246" s="10"/>
      <c r="G246" s="10"/>
      <c r="H246" s="18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7" t="s">
        <v>56</v>
      </c>
      <c r="B247" s="6">
        <v>4</v>
      </c>
      <c r="C247" s="7" t="str">
        <f>'Original 1-10'!C735</f>
        <v>Italy Pena</v>
      </c>
      <c r="D247" s="7" t="str">
        <f>'Original 1-10'!D735</f>
        <v>Deer Park HS</v>
      </c>
      <c r="E247" s="6">
        <v>7</v>
      </c>
      <c r="F247" s="10"/>
      <c r="G247" s="10"/>
      <c r="H247" s="18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7" t="s">
        <v>58</v>
      </c>
      <c r="B248" s="6">
        <v>2</v>
      </c>
      <c r="C248" s="7" t="str">
        <f>'Original 1-10'!C783</f>
        <v>Deer Park HS</v>
      </c>
      <c r="D248" s="7" t="str">
        <f>'Original 1-10'!D783</f>
        <v>Deer Park HS</v>
      </c>
      <c r="E248" s="6">
        <v>18</v>
      </c>
      <c r="F248" s="10"/>
      <c r="G248" s="10"/>
      <c r="H248" s="18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7" t="s">
        <v>79</v>
      </c>
      <c r="B249" s="6">
        <v>3</v>
      </c>
      <c r="C249" s="7" t="str">
        <f>'Original 1-10'!C794</f>
        <v>Kade Lieder</v>
      </c>
      <c r="D249" s="7" t="str">
        <f>'Original 1-10'!D794</f>
        <v>Deer Park HS</v>
      </c>
      <c r="E249" s="6">
        <v>8</v>
      </c>
      <c r="F249" s="10"/>
      <c r="G249" s="10"/>
      <c r="H249" s="18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2" t="s">
        <v>80</v>
      </c>
      <c r="B250" s="13">
        <v>7</v>
      </c>
      <c r="C250" s="14" t="str">
        <f>'Original 1-10'!C838</f>
        <v>Alyssa Carroll</v>
      </c>
      <c r="D250" s="14" t="str">
        <f>'Original 1-10'!D838</f>
        <v>Deer Park HS</v>
      </c>
      <c r="E250" s="13">
        <v>6</v>
      </c>
      <c r="F250" s="10"/>
      <c r="G250" s="10"/>
      <c r="H250" s="18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4" t="s">
        <v>63</v>
      </c>
      <c r="B251" s="13">
        <v>10</v>
      </c>
      <c r="C251" s="14" t="str">
        <f>'Original 1-10'!C871</f>
        <v>Kade Lieder</v>
      </c>
      <c r="D251" s="14" t="str">
        <f>'Original 1-10'!D871</f>
        <v>Deer Park HS</v>
      </c>
      <c r="E251" s="13">
        <v>1</v>
      </c>
      <c r="F251" s="10"/>
      <c r="G251" s="10"/>
      <c r="H251" s="18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7" t="s">
        <v>8</v>
      </c>
      <c r="B252" s="6">
        <v>2</v>
      </c>
      <c r="C252" s="7" t="str">
        <f>'Original 1-10'!C43</f>
        <v>Lewis, Mujica, Prado</v>
      </c>
      <c r="D252" s="7" t="str">
        <f>'Original 1-10'!D43</f>
        <v>Heights HS</v>
      </c>
      <c r="E252" s="6">
        <v>12</v>
      </c>
      <c r="F252" s="10">
        <f>SUM(E252:E303)</f>
        <v>433</v>
      </c>
      <c r="G252" s="10"/>
      <c r="H252" s="18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7" t="s">
        <v>68</v>
      </c>
      <c r="B253" s="6">
        <v>4</v>
      </c>
      <c r="C253" s="7" t="str">
        <f>'Original 1-10'!C55</f>
        <v>Lisbeth Gaitan &amp; Ashley Juarez</v>
      </c>
      <c r="D253" s="7" t="str">
        <f>'Original 1-10'!D55</f>
        <v>Heights HS</v>
      </c>
      <c r="E253" s="6">
        <v>7</v>
      </c>
      <c r="F253" s="10"/>
      <c r="G253" s="10"/>
      <c r="H253" s="18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4" t="s">
        <v>9</v>
      </c>
      <c r="B254" s="13">
        <v>7</v>
      </c>
      <c r="C254" s="14" t="str">
        <f>'Original 1-10'!C68</f>
        <v>Theo Stone</v>
      </c>
      <c r="D254" s="14" t="str">
        <f>'Original 1-10'!D68</f>
        <v>Heights HS</v>
      </c>
      <c r="E254" s="13">
        <v>5</v>
      </c>
      <c r="F254" s="10"/>
      <c r="G254" s="10"/>
      <c r="H254" s="18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4" t="s">
        <v>9</v>
      </c>
      <c r="B255" s="13">
        <v>8</v>
      </c>
      <c r="C255" s="14" t="str">
        <f>'Original 1-10'!C69</f>
        <v>Jonathan De Anda</v>
      </c>
      <c r="D255" s="14" t="str">
        <f>'Original 1-10'!D69</f>
        <v>Heights HS</v>
      </c>
      <c r="E255" s="13">
        <v>4</v>
      </c>
      <c r="F255" s="10"/>
      <c r="G255" s="10"/>
      <c r="H255" s="18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4" t="s">
        <v>10</v>
      </c>
      <c r="B256" s="13">
        <v>9</v>
      </c>
      <c r="C256" s="14" t="str">
        <f>'Original 1-10'!C80</f>
        <v>Evan Hudgens</v>
      </c>
      <c r="D256" s="14" t="str">
        <f>'Original 1-10'!D80</f>
        <v>Heights HS</v>
      </c>
      <c r="E256" s="13">
        <v>3</v>
      </c>
      <c r="F256" s="10"/>
      <c r="G256" s="10"/>
      <c r="H256" s="18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7" t="s">
        <v>11</v>
      </c>
      <c r="B257" s="6">
        <v>5</v>
      </c>
      <c r="C257" s="7" t="str">
        <f>'Original 1-10'!C86</f>
        <v>Luke Miller</v>
      </c>
      <c r="D257" s="7" t="str">
        <f>'Original 1-10'!D86</f>
        <v>Heights HS</v>
      </c>
      <c r="E257" s="6">
        <v>7</v>
      </c>
      <c r="F257" s="10"/>
      <c r="G257" s="10"/>
      <c r="H257" s="18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7" t="s">
        <v>13</v>
      </c>
      <c r="B258" s="6">
        <v>4</v>
      </c>
      <c r="C258" s="7" t="str">
        <f>'Original 1-10'!C105</f>
        <v>Lance Teniente</v>
      </c>
      <c r="D258" s="7" t="str">
        <f>'Original 1-10'!D105</f>
        <v>Heights HS</v>
      </c>
      <c r="E258" s="6">
        <v>7</v>
      </c>
      <c r="F258" s="10"/>
      <c r="G258" s="10"/>
      <c r="H258" s="18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4" t="s">
        <v>15</v>
      </c>
      <c r="B259" s="13">
        <v>7</v>
      </c>
      <c r="C259" s="14" t="str">
        <f>'Original 1-10'!C128</f>
        <v>Yanessa Vitela</v>
      </c>
      <c r="D259" s="14" t="str">
        <f>'Original 1-10'!D128</f>
        <v>Heights HS</v>
      </c>
      <c r="E259" s="13">
        <v>6</v>
      </c>
      <c r="F259" s="10"/>
      <c r="G259" s="10"/>
      <c r="H259" s="18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7" t="s">
        <v>97</v>
      </c>
      <c r="B260" s="6">
        <v>1</v>
      </c>
      <c r="C260" s="7" t="str">
        <f>'Original 1-10'!C152</f>
        <v>Jennifer Elias &amp; Mia Jimenez</v>
      </c>
      <c r="D260" s="7" t="str">
        <f>'Original 1-10'!D152</f>
        <v>Heights HS</v>
      </c>
      <c r="E260" s="6">
        <v>20</v>
      </c>
      <c r="F260" s="10"/>
      <c r="G260" s="10"/>
      <c r="H260" s="18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7" t="s">
        <v>98</v>
      </c>
      <c r="B261" s="6">
        <v>1</v>
      </c>
      <c r="C261" s="7" t="str">
        <f>'Original 1-10'!C162</f>
        <v>Jessica Prado &amp; Marylne Prado</v>
      </c>
      <c r="D261" s="7" t="str">
        <f>'Original 1-10'!D162</f>
        <v>Heights HS</v>
      </c>
      <c r="E261" s="6">
        <v>20</v>
      </c>
      <c r="F261" s="10"/>
      <c r="G261" s="10"/>
      <c r="H261" s="18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7" t="s">
        <v>16</v>
      </c>
      <c r="B262" s="6">
        <v>2</v>
      </c>
      <c r="C262" s="7" t="str">
        <f>'Original 1-10'!C173</f>
        <v>Leslie Torres &amp; Brandy Frausto</v>
      </c>
      <c r="D262" s="7" t="str">
        <f>'Original 1-10'!D173</f>
        <v>Heights HS</v>
      </c>
      <c r="E262" s="6">
        <v>18</v>
      </c>
      <c r="F262" s="10"/>
      <c r="G262" s="10"/>
      <c r="H262" s="18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7" t="s">
        <v>17</v>
      </c>
      <c r="B263" s="6">
        <v>1</v>
      </c>
      <c r="C263" s="7" t="str">
        <f>'Original 1-10'!C182</f>
        <v>Elena Carlsson</v>
      </c>
      <c r="D263" s="7" t="str">
        <f>'Original 1-10'!D182</f>
        <v>Heights HS</v>
      </c>
      <c r="E263" s="6">
        <v>14</v>
      </c>
      <c r="F263" s="10"/>
      <c r="G263" s="10"/>
      <c r="H263" s="18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4" t="s">
        <v>18</v>
      </c>
      <c r="B264" s="13">
        <v>7</v>
      </c>
      <c r="C264" s="14" t="str">
        <f>'Original 1-10'!C198</f>
        <v>Brandy Frausto</v>
      </c>
      <c r="D264" s="14" t="str">
        <f>'Original 1-10'!D198</f>
        <v>Heights HS</v>
      </c>
      <c r="E264" s="13">
        <v>6</v>
      </c>
      <c r="F264" s="10"/>
      <c r="G264" s="10"/>
      <c r="H264" s="18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7" t="s">
        <v>82</v>
      </c>
      <c r="B265" s="6">
        <v>3</v>
      </c>
      <c r="C265" s="7" t="str">
        <f>'Original 1-10'!C244</f>
        <v>Heights HS</v>
      </c>
      <c r="D265" s="7" t="str">
        <f>'Original 1-10'!D244</f>
        <v>Heights HS</v>
      </c>
      <c r="E265" s="6">
        <v>8</v>
      </c>
      <c r="F265" s="10"/>
      <c r="G265" s="10"/>
      <c r="H265" s="18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4" t="s">
        <v>21</v>
      </c>
      <c r="B266" s="13">
        <v>8</v>
      </c>
      <c r="C266" s="14" t="str">
        <f>'Original 1-10'!C269</f>
        <v>Evan Hudgins</v>
      </c>
      <c r="D266" s="14" t="str">
        <f>'Original 1-10'!D269</f>
        <v>Heights HS</v>
      </c>
      <c r="E266" s="13">
        <v>4</v>
      </c>
      <c r="F266" s="10"/>
      <c r="G266" s="10"/>
      <c r="H266" s="18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7" t="s">
        <v>22</v>
      </c>
      <c r="B267" s="6">
        <v>4</v>
      </c>
      <c r="C267" s="7" t="str">
        <f>'Original 1-10'!C275</f>
        <v>Jessica Ramirez</v>
      </c>
      <c r="D267" s="7" t="str">
        <f>'Original 1-10'!D275</f>
        <v>Heights HS</v>
      </c>
      <c r="E267" s="6">
        <v>8</v>
      </c>
      <c r="F267" s="10"/>
      <c r="G267" s="10"/>
      <c r="H267" s="18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7" t="s">
        <v>26</v>
      </c>
      <c r="B268" s="6">
        <v>1</v>
      </c>
      <c r="C268" s="7" t="str">
        <f>'Original 1-10'!C302</f>
        <v>Isabel Wabnitz</v>
      </c>
      <c r="D268" s="7" t="str">
        <f>'Original 1-10'!D302</f>
        <v>Heights HS</v>
      </c>
      <c r="E268" s="6">
        <v>10</v>
      </c>
      <c r="F268" s="10"/>
      <c r="G268" s="10"/>
      <c r="H268" s="18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>
      <c r="A269" s="14" t="s">
        <v>75</v>
      </c>
      <c r="B269" s="13">
        <v>6</v>
      </c>
      <c r="C269" s="14" t="str">
        <f>'Original 1-10'!C357</f>
        <v>Raquel Emiliano</v>
      </c>
      <c r="D269" s="14" t="str">
        <f>'Original 1-10'!D357</f>
        <v>Heights HS</v>
      </c>
      <c r="E269" s="13">
        <v>5</v>
      </c>
      <c r="F269" s="10"/>
      <c r="G269" s="10"/>
      <c r="H269" s="18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7" t="s">
        <v>36</v>
      </c>
      <c r="B270" s="6">
        <v>1</v>
      </c>
      <c r="C270" s="7" t="str">
        <f>'Original 1-10'!C362</f>
        <v>Marlyne Prado &amp; Jessica Ramirez</v>
      </c>
      <c r="D270" s="7" t="str">
        <f>'Original 1-10'!D362</f>
        <v>Heights HS</v>
      </c>
      <c r="E270" s="6">
        <v>14</v>
      </c>
      <c r="F270" s="10"/>
      <c r="G270" s="10"/>
      <c r="H270" s="18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7" t="s">
        <v>36</v>
      </c>
      <c r="B271" s="6">
        <v>3</v>
      </c>
      <c r="C271" s="7" t="str">
        <f>'Original 1-10'!C364</f>
        <v>Elena Carlsson &amp; Miguel Mondiajon</v>
      </c>
      <c r="D271" s="7" t="str">
        <f>'Original 1-10'!D364</f>
        <v>Heights HS</v>
      </c>
      <c r="E271" s="6">
        <v>10</v>
      </c>
      <c r="F271" s="10"/>
      <c r="G271" s="10"/>
      <c r="H271" s="18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7" t="s">
        <v>37</v>
      </c>
      <c r="B272" s="6">
        <v>3</v>
      </c>
      <c r="C272" s="7" t="str">
        <f>'Original 1-10'!C374</f>
        <v>Heights HS</v>
      </c>
      <c r="D272" s="7" t="str">
        <f>'Original 1-10'!D374</f>
        <v>Heights HS</v>
      </c>
      <c r="E272" s="6">
        <v>10</v>
      </c>
      <c r="F272" s="10"/>
      <c r="G272" s="10"/>
      <c r="H272" s="18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7" t="s">
        <v>38</v>
      </c>
      <c r="B273" s="6">
        <v>5</v>
      </c>
      <c r="C273" s="7" t="str">
        <f>'Original 1-10'!C386</f>
        <v>Heights HS</v>
      </c>
      <c r="D273" s="7" t="str">
        <f>'Original 1-10'!D386</f>
        <v>Heights HS</v>
      </c>
      <c r="E273" s="6">
        <v>18</v>
      </c>
      <c r="F273" s="10"/>
      <c r="G273" s="10"/>
      <c r="H273" s="18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4" t="s">
        <v>83</v>
      </c>
      <c r="B274" s="13">
        <v>9</v>
      </c>
      <c r="C274" s="14" t="str">
        <f>'Original 1-10'!C440</f>
        <v>Jourdain Babisa</v>
      </c>
      <c r="D274" s="14" t="str">
        <f>'Original 1-10'!D440</f>
        <v>Heights HS</v>
      </c>
      <c r="E274" s="13">
        <v>3</v>
      </c>
      <c r="F274" s="10"/>
      <c r="G274" s="10"/>
      <c r="H274" s="18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4" t="s">
        <v>83</v>
      </c>
      <c r="B275" s="13">
        <v>10</v>
      </c>
      <c r="C275" s="14" t="str">
        <f>'Original 1-10'!C441</f>
        <v>Alexis Valdez</v>
      </c>
      <c r="D275" s="14" t="str">
        <f>'Original 1-10'!D441</f>
        <v>Heights HS</v>
      </c>
      <c r="E275" s="13">
        <v>2</v>
      </c>
      <c r="F275" s="10"/>
      <c r="G275" s="10"/>
      <c r="H275" s="18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4" t="s">
        <v>86</v>
      </c>
      <c r="B276" s="13">
        <v>7</v>
      </c>
      <c r="C276" s="14" t="str">
        <f>'Original 1-10'!C478</f>
        <v>Andrea Vazquez</v>
      </c>
      <c r="D276" s="14" t="str">
        <f>'Original 1-10'!D478</f>
        <v>Heights HS</v>
      </c>
      <c r="E276" s="13">
        <v>4</v>
      </c>
      <c r="F276" s="10"/>
      <c r="G276" s="10"/>
      <c r="H276" s="18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4" t="s">
        <v>43</v>
      </c>
      <c r="B277" s="13">
        <v>10</v>
      </c>
      <c r="C277" s="14" t="str">
        <f>'Original 1-10'!C501</f>
        <v>Natalie Mujica</v>
      </c>
      <c r="D277" s="14" t="str">
        <f>'Original 1-10'!D501</f>
        <v>Heights HS</v>
      </c>
      <c r="E277" s="13">
        <v>1</v>
      </c>
      <c r="F277" s="10"/>
      <c r="G277" s="10"/>
      <c r="H277" s="18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4" t="s">
        <v>76</v>
      </c>
      <c r="B278" s="13">
        <v>7</v>
      </c>
      <c r="C278" s="14" t="str">
        <f>'Original 1-10'!C518</f>
        <v>Heights HS</v>
      </c>
      <c r="D278" s="14" t="str">
        <f>'Original 1-10'!D518</f>
        <v>Heights HS</v>
      </c>
      <c r="E278" s="13">
        <v>6</v>
      </c>
      <c r="F278" s="10"/>
      <c r="G278" s="10"/>
      <c r="H278" s="18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4" t="s">
        <v>88</v>
      </c>
      <c r="B279" s="13">
        <v>9</v>
      </c>
      <c r="C279" s="14" t="str">
        <f>'Original 1-10'!C540</f>
        <v>Alondra Sitan</v>
      </c>
      <c r="D279" s="14" t="str">
        <f>'Original 1-10'!D540</f>
        <v>Heights HS</v>
      </c>
      <c r="E279" s="13">
        <v>3</v>
      </c>
      <c r="F279" s="10"/>
      <c r="G279" s="10"/>
      <c r="H279" s="18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4" t="s">
        <v>90</v>
      </c>
      <c r="B280" s="13">
        <v>8</v>
      </c>
      <c r="C280" s="14" t="str">
        <f>'Original 1-10'!C589</f>
        <v>Morgan Yaege</v>
      </c>
      <c r="D280" s="14" t="str">
        <f>'Original 1-10'!D589</f>
        <v>Heights HS</v>
      </c>
      <c r="E280" s="13">
        <v>3</v>
      </c>
      <c r="F280" s="10"/>
      <c r="G280" s="10"/>
      <c r="H280" s="18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4" t="s">
        <v>90</v>
      </c>
      <c r="B281" s="13">
        <v>10</v>
      </c>
      <c r="C281" s="14" t="str">
        <f>'Original 1-10'!C591</f>
        <v>Elizabeth Campuzano</v>
      </c>
      <c r="D281" s="14" t="str">
        <f>'Original 1-10'!D591</f>
        <v>Heights HS</v>
      </c>
      <c r="E281" s="13">
        <v>1</v>
      </c>
      <c r="F281" s="10"/>
      <c r="G281" s="10"/>
      <c r="H281" s="18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7" t="s">
        <v>91</v>
      </c>
      <c r="B282" s="6">
        <v>4</v>
      </c>
      <c r="C282" s="7" t="str">
        <f>'Original 1-10'!C595</f>
        <v>Alyssa Rodriguez</v>
      </c>
      <c r="D282" s="7" t="str">
        <f>'Original 1-10'!D595</f>
        <v>Heights HS</v>
      </c>
      <c r="E282" s="6">
        <v>7</v>
      </c>
      <c r="F282" s="10"/>
      <c r="G282" s="10"/>
      <c r="H282" s="18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7" t="s">
        <v>47</v>
      </c>
      <c r="B283" s="6">
        <v>3</v>
      </c>
      <c r="C283" s="7" t="str">
        <f>'Original 1-10'!C614</f>
        <v>Meghan Palomino</v>
      </c>
      <c r="D283" s="7" t="str">
        <f>'Original 1-10'!D614</f>
        <v>Heights HS</v>
      </c>
      <c r="E283" s="6">
        <v>8</v>
      </c>
      <c r="F283" s="10"/>
      <c r="G283" s="10"/>
      <c r="H283" s="18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7" t="s">
        <v>96</v>
      </c>
      <c r="B284" s="6">
        <v>1</v>
      </c>
      <c r="C284" s="7" t="str">
        <f>'Original 1-10'!C622</f>
        <v>Heights HS</v>
      </c>
      <c r="D284" s="7" t="str">
        <f>'Original 1-10'!D622</f>
        <v>Heights HS</v>
      </c>
      <c r="E284" s="6">
        <v>20</v>
      </c>
      <c r="F284" s="10"/>
      <c r="G284" s="10"/>
      <c r="H284" s="18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7" t="s">
        <v>77</v>
      </c>
      <c r="B285" s="6">
        <v>3</v>
      </c>
      <c r="C285" s="7" t="str">
        <f>'Original 1-10'!C634</f>
        <v>Heights HS</v>
      </c>
      <c r="D285" s="7" t="str">
        <f>'Original 1-10'!D634</f>
        <v>Heights HS</v>
      </c>
      <c r="E285" s="6">
        <v>16</v>
      </c>
      <c r="F285" s="10"/>
      <c r="G285" s="10"/>
      <c r="H285" s="18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7" t="s">
        <v>49</v>
      </c>
      <c r="B286" s="6">
        <v>1</v>
      </c>
      <c r="C286" s="7" t="str">
        <f>'Original 1-10'!C652</f>
        <v>Isabel Wabnitz</v>
      </c>
      <c r="D286" s="7" t="str">
        <f>'Original 1-10'!D652</f>
        <v>Heights HS</v>
      </c>
      <c r="E286" s="6">
        <v>10</v>
      </c>
      <c r="F286" s="10"/>
      <c r="G286" s="10"/>
      <c r="H286" s="18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4" t="s">
        <v>50</v>
      </c>
      <c r="B287" s="13">
        <v>9</v>
      </c>
      <c r="C287" s="14" t="str">
        <f>'Original 1-10'!C670</f>
        <v>Luke Miller</v>
      </c>
      <c r="D287" s="14" t="str">
        <f>'Original 1-10'!D670</f>
        <v>Heights HS</v>
      </c>
      <c r="E287" s="13">
        <v>2</v>
      </c>
      <c r="F287" s="10"/>
      <c r="G287" s="10"/>
      <c r="H287" s="18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4" t="s">
        <v>51</v>
      </c>
      <c r="B288" s="13">
        <v>8</v>
      </c>
      <c r="C288" s="14" t="str">
        <f>'Original 1-10'!C679</f>
        <v>Megan Palladino</v>
      </c>
      <c r="D288" s="14" t="str">
        <f>'Original 1-10'!D679</f>
        <v>Heights HS</v>
      </c>
      <c r="E288" s="13">
        <v>3</v>
      </c>
      <c r="F288" s="10"/>
      <c r="G288" s="10"/>
      <c r="H288" s="18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7" t="s">
        <v>53</v>
      </c>
      <c r="B289" s="6">
        <v>3</v>
      </c>
      <c r="C289" s="7" t="str">
        <f>'Original 1-10'!C694</f>
        <v>Heights HS</v>
      </c>
      <c r="D289" s="7" t="str">
        <f>'Original 1-10'!D694</f>
        <v>Heights HS</v>
      </c>
      <c r="E289" s="6">
        <v>9</v>
      </c>
      <c r="F289" s="10"/>
      <c r="G289" s="10"/>
      <c r="H289" s="18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4" t="s">
        <v>54</v>
      </c>
      <c r="B290" s="13">
        <v>8</v>
      </c>
      <c r="C290" s="14" t="str">
        <f>'Original 1-10'!C719</f>
        <v>Elizabeth Campuzano</v>
      </c>
      <c r="D290" s="14" t="str">
        <f>'Original 1-10'!D719</f>
        <v>Heights HS</v>
      </c>
      <c r="E290" s="13">
        <v>3</v>
      </c>
      <c r="F290" s="10"/>
      <c r="G290" s="10"/>
      <c r="H290" s="18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4" t="s">
        <v>54</v>
      </c>
      <c r="B291" s="13">
        <v>9</v>
      </c>
      <c r="C291" s="14" t="str">
        <f>'Original 1-10'!C720</f>
        <v>Hanna Carlson</v>
      </c>
      <c r="D291" s="14" t="str">
        <f>'Original 1-10'!D720</f>
        <v>Heights HS</v>
      </c>
      <c r="E291" s="13">
        <v>2</v>
      </c>
      <c r="F291" s="10"/>
      <c r="G291" s="10"/>
      <c r="H291" s="18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7" t="s">
        <v>55</v>
      </c>
      <c r="B292" s="6">
        <v>2</v>
      </c>
      <c r="C292" s="7" t="str">
        <f>'Original 1-10'!C723</f>
        <v>Isabel Wabnitz</v>
      </c>
      <c r="D292" s="7" t="str">
        <f>'Original 1-10'!D723</f>
        <v>Heights HS</v>
      </c>
      <c r="E292" s="6">
        <v>9</v>
      </c>
      <c r="F292" s="10"/>
      <c r="G292" s="10"/>
      <c r="H292" s="18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7" t="s">
        <v>56</v>
      </c>
      <c r="B293" s="6">
        <v>1</v>
      </c>
      <c r="C293" s="7" t="str">
        <f>'Original 1-10'!C732</f>
        <v>Elena Carlsson</v>
      </c>
      <c r="D293" s="7" t="str">
        <f>'Original 1-10'!D732</f>
        <v>Heights HS</v>
      </c>
      <c r="E293" s="6">
        <v>10</v>
      </c>
      <c r="F293" s="10"/>
      <c r="G293" s="10"/>
      <c r="H293" s="18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7" t="s">
        <v>57</v>
      </c>
      <c r="B294" s="6">
        <v>4</v>
      </c>
      <c r="C294" s="7" t="str">
        <f>'Original 1-10'!C745</f>
        <v>Brandy Frausto</v>
      </c>
      <c r="D294" s="7" t="str">
        <f>'Original 1-10'!D745</f>
        <v>Heights HS</v>
      </c>
      <c r="E294" s="6">
        <v>7</v>
      </c>
      <c r="F294" s="10"/>
      <c r="G294" s="10"/>
      <c r="H294" s="18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7" t="s">
        <v>99</v>
      </c>
      <c r="B295" s="6">
        <v>2</v>
      </c>
      <c r="C295" s="7" t="str">
        <f>'Original 1-10'!C753</f>
        <v>Heights HS</v>
      </c>
      <c r="D295" s="7" t="str">
        <f>'Original 1-10'!D753</f>
        <v>Heights HS</v>
      </c>
      <c r="E295" s="6">
        <v>18</v>
      </c>
      <c r="F295" s="10"/>
      <c r="G295" s="10"/>
      <c r="H295" s="18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7" t="s">
        <v>92</v>
      </c>
      <c r="B296" s="6">
        <v>2</v>
      </c>
      <c r="C296" s="7" t="str">
        <f>'Original 1-10'!C763</f>
        <v>Heights HS</v>
      </c>
      <c r="D296" s="7" t="str">
        <f>'Original 1-10'!D763</f>
        <v>Heights HS</v>
      </c>
      <c r="E296" s="6">
        <v>18</v>
      </c>
      <c r="F296" s="10"/>
      <c r="G296" s="10"/>
      <c r="H296" s="18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4" t="s">
        <v>79</v>
      </c>
      <c r="B297" s="13">
        <v>10</v>
      </c>
      <c r="C297" s="14" t="str">
        <f>'Original 1-10'!C801</f>
        <v>Hannah Carlsson</v>
      </c>
      <c r="D297" s="14" t="str">
        <f>'Original 1-10'!D801</f>
        <v>Heights HS</v>
      </c>
      <c r="E297" s="13">
        <v>1</v>
      </c>
      <c r="F297" s="10"/>
      <c r="G297" s="10"/>
      <c r="H297" s="18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4" t="s">
        <v>59</v>
      </c>
      <c r="B298" s="13">
        <v>8</v>
      </c>
      <c r="C298" s="14" t="str">
        <f>'Original 1-10'!C809</f>
        <v>Miguel Morales</v>
      </c>
      <c r="D298" s="14" t="str">
        <f>'Original 1-10'!D809</f>
        <v>Heights HS</v>
      </c>
      <c r="E298" s="13">
        <v>3</v>
      </c>
      <c r="F298" s="10"/>
      <c r="G298" s="10"/>
      <c r="H298" s="18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7" t="s">
        <v>60</v>
      </c>
      <c r="B299" s="6">
        <v>1</v>
      </c>
      <c r="C299" s="7" t="str">
        <f>'Original 1-10'!C812</f>
        <v>Elena Carlsson</v>
      </c>
      <c r="D299" s="7" t="str">
        <f>'Original 1-10'!D812</f>
        <v>Heights HS</v>
      </c>
      <c r="E299" s="6">
        <v>10</v>
      </c>
      <c r="F299" s="10"/>
      <c r="G299" s="10"/>
      <c r="H299" s="18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7" t="s">
        <v>61</v>
      </c>
      <c r="B300" s="6">
        <v>4</v>
      </c>
      <c r="C300" s="7" t="str">
        <f>'Original 1-10'!C825</f>
        <v>Meghan Palomino</v>
      </c>
      <c r="D300" s="7" t="str">
        <f>'Original 1-10'!D825</f>
        <v>Heights HS</v>
      </c>
      <c r="E300" s="6">
        <v>7</v>
      </c>
      <c r="F300" s="10"/>
      <c r="G300" s="10"/>
      <c r="H300" s="18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4" t="s">
        <v>61</v>
      </c>
      <c r="B301" s="13">
        <v>7</v>
      </c>
      <c r="C301" s="14" t="str">
        <f>'Original 1-10'!C828</f>
        <v>Genesis Lucio</v>
      </c>
      <c r="D301" s="14" t="str">
        <f>'Original 1-10'!D828</f>
        <v>Heights HS</v>
      </c>
      <c r="E301" s="13">
        <v>4</v>
      </c>
      <c r="F301" s="10"/>
      <c r="G301" s="10"/>
      <c r="H301" s="18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>
      <c r="A302" s="7" t="s">
        <v>100</v>
      </c>
      <c r="B302" s="6">
        <v>1</v>
      </c>
      <c r="C302" s="7" t="str">
        <f>'Original 1-10'!C852</f>
        <v>Heights HS</v>
      </c>
      <c r="D302" s="7" t="str">
        <f>'Original 1-10'!D852</f>
        <v>Heights HS</v>
      </c>
      <c r="E302" s="6">
        <v>20</v>
      </c>
      <c r="F302" s="10"/>
      <c r="G302" s="10"/>
      <c r="H302" s="18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7" t="s">
        <v>65</v>
      </c>
      <c r="B303" s="6">
        <v>4</v>
      </c>
      <c r="C303" s="7" t="str">
        <f>'Original 1-10'!C885</f>
        <v>Natalie Mujica</v>
      </c>
      <c r="D303" s="7" t="str">
        <f>'Original 1-10'!D885</f>
        <v>Heights HS</v>
      </c>
      <c r="E303" s="6">
        <v>7</v>
      </c>
      <c r="F303" s="10"/>
      <c r="G303" s="10"/>
      <c r="H303" s="18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7" t="s">
        <v>93</v>
      </c>
      <c r="B304" s="6">
        <v>1</v>
      </c>
      <c r="C304" s="7" t="str">
        <f>'Original 1-10'!C12</f>
        <v>Kingwood HS</v>
      </c>
      <c r="D304" s="7" t="str">
        <f>'Original 1-10'!D12</f>
        <v>Kingwood HS</v>
      </c>
      <c r="E304" s="6">
        <v>14</v>
      </c>
      <c r="F304" s="10">
        <f>SUM(E304:E432)</f>
        <v>1127</v>
      </c>
      <c r="G304" s="10"/>
      <c r="H304" s="18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7" t="s">
        <v>7</v>
      </c>
      <c r="B305" s="6">
        <v>2</v>
      </c>
      <c r="C305" s="7" t="str">
        <f>'Original 1-10'!C23</f>
        <v>Kingwood HS</v>
      </c>
      <c r="D305" s="7" t="str">
        <f>'Original 1-10'!D23</f>
        <v>Kingwood HS</v>
      </c>
      <c r="E305" s="6">
        <v>10</v>
      </c>
      <c r="F305" s="10"/>
      <c r="G305" s="10"/>
      <c r="H305" s="18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4" t="s">
        <v>81</v>
      </c>
      <c r="B306" s="13">
        <v>8</v>
      </c>
      <c r="C306" s="14" t="str">
        <f>'Original 1-10'!C39</f>
        <v>Alston, Kristoff, Stevens, Talbot</v>
      </c>
      <c r="D306" s="14" t="str">
        <f>'Original 1-10'!D39</f>
        <v>Kingwood HS</v>
      </c>
      <c r="E306" s="13">
        <v>4</v>
      </c>
      <c r="F306" s="10"/>
      <c r="G306" s="10"/>
      <c r="H306" s="18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7" t="s">
        <v>8</v>
      </c>
      <c r="B307" s="6">
        <v>3</v>
      </c>
      <c r="C307" s="7" t="str">
        <f>'Original 1-10'!C44</f>
        <v>Cousins, Liu, Mitchell, Neuman, Palmer</v>
      </c>
      <c r="D307" s="7" t="str">
        <f>'Original 1-10'!D44</f>
        <v>Kingwood HS</v>
      </c>
      <c r="E307" s="6">
        <v>10</v>
      </c>
      <c r="F307" s="10"/>
      <c r="G307" s="10"/>
      <c r="H307" s="18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7" t="s">
        <v>68</v>
      </c>
      <c r="B308" s="6">
        <v>2</v>
      </c>
      <c r="C308" s="7" t="str">
        <f>'Original 1-10'!C53</f>
        <v>Elaine Applegate</v>
      </c>
      <c r="D308" s="7" t="str">
        <f>'Original 1-10'!D53</f>
        <v>Kingwood HS</v>
      </c>
      <c r="E308" s="6">
        <v>9</v>
      </c>
      <c r="F308" s="10"/>
      <c r="G308" s="10"/>
      <c r="H308" s="18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7" t="s">
        <v>10</v>
      </c>
      <c r="B309" s="6">
        <v>5</v>
      </c>
      <c r="C309" s="7" t="str">
        <f>'Original 1-10'!C76</f>
        <v>Liam Wallace</v>
      </c>
      <c r="D309" s="7" t="str">
        <f>'Original 1-10'!D76</f>
        <v>Kingwood HS</v>
      </c>
      <c r="E309" s="6">
        <v>7</v>
      </c>
      <c r="F309" s="10"/>
      <c r="G309" s="10"/>
      <c r="H309" s="18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4" t="s">
        <v>11</v>
      </c>
      <c r="B310" s="13">
        <v>9</v>
      </c>
      <c r="C310" s="14" t="str">
        <f>'Original 1-10'!C90</f>
        <v>Peyton House</v>
      </c>
      <c r="D310" s="14" t="str">
        <f>'Original 1-10'!D90</f>
        <v>Kingwood HS</v>
      </c>
      <c r="E310" s="13">
        <v>3</v>
      </c>
      <c r="F310" s="10"/>
      <c r="G310" s="10"/>
      <c r="H310" s="18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4" t="s">
        <v>12</v>
      </c>
      <c r="B311" s="13">
        <v>6</v>
      </c>
      <c r="C311" s="14" t="str">
        <f>'Original 1-10'!C97</f>
        <v>Kristen Allen</v>
      </c>
      <c r="D311" s="14" t="str">
        <f>'Original 1-10'!D97</f>
        <v>Kingwood HS</v>
      </c>
      <c r="E311" s="13">
        <v>6</v>
      </c>
      <c r="F311" s="10"/>
      <c r="G311" s="10"/>
      <c r="H311" s="18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4" t="s">
        <v>13</v>
      </c>
      <c r="B312" s="13">
        <v>6</v>
      </c>
      <c r="C312" s="14" t="str">
        <f>'Original 1-10'!C107</f>
        <v>Auggie Sison</v>
      </c>
      <c r="D312" s="14" t="str">
        <f>'Original 1-10'!D107</f>
        <v>Kingwood HS</v>
      </c>
      <c r="E312" s="13">
        <v>5</v>
      </c>
      <c r="F312" s="10"/>
      <c r="G312" s="10"/>
      <c r="H312" s="18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7" t="s">
        <v>14</v>
      </c>
      <c r="B313" s="6">
        <v>4</v>
      </c>
      <c r="C313" s="7" t="str">
        <f>'Original 1-10'!C115</f>
        <v>Mason Pinon</v>
      </c>
      <c r="D313" s="7" t="str">
        <f>'Original 1-10'!D115</f>
        <v>Kingwood HS</v>
      </c>
      <c r="E313" s="6">
        <v>9</v>
      </c>
      <c r="F313" s="10"/>
      <c r="G313" s="10"/>
      <c r="H313" s="18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7" t="s">
        <v>15</v>
      </c>
      <c r="B314" s="6">
        <v>1</v>
      </c>
      <c r="C314" s="7" t="str">
        <f>'Original 1-10'!C122</f>
        <v>Sylvia Latimer</v>
      </c>
      <c r="D314" s="7" t="str">
        <f>'Original 1-10'!D122</f>
        <v>Kingwood HS</v>
      </c>
      <c r="E314" s="6">
        <v>14</v>
      </c>
      <c r="F314" s="10"/>
      <c r="G314" s="10"/>
      <c r="H314" s="18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4" t="s">
        <v>15</v>
      </c>
      <c r="B315" s="13">
        <v>10</v>
      </c>
      <c r="C315" s="14" t="str">
        <f>'Original 1-10'!C131</f>
        <v>Shivam Patel</v>
      </c>
      <c r="D315" s="14" t="str">
        <f>'Original 1-10'!D131</f>
        <v>Kingwood HS</v>
      </c>
      <c r="E315" s="13">
        <v>3</v>
      </c>
      <c r="F315" s="10"/>
      <c r="G315" s="10"/>
      <c r="H315" s="18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7" t="s">
        <v>70</v>
      </c>
      <c r="B316" s="6">
        <v>1</v>
      </c>
      <c r="C316" s="7" t="str">
        <f>'Original 1-10'!C132</f>
        <v>Elaine Applegate</v>
      </c>
      <c r="D316" s="7" t="str">
        <f>'Original 1-10'!D132</f>
        <v>Kingwood HS</v>
      </c>
      <c r="E316" s="6">
        <v>10</v>
      </c>
      <c r="F316" s="10"/>
      <c r="G316" s="10"/>
      <c r="H316" s="18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4" t="s">
        <v>70</v>
      </c>
      <c r="B317" s="13">
        <v>7</v>
      </c>
      <c r="C317" s="14" t="str">
        <f>'Original 1-10'!C138</f>
        <v>Cami Kristoff</v>
      </c>
      <c r="D317" s="14" t="str">
        <f>'Original 1-10'!D138</f>
        <v>Kingwood HS</v>
      </c>
      <c r="E317" s="13">
        <v>4</v>
      </c>
      <c r="F317" s="10"/>
      <c r="G317" s="10"/>
      <c r="H317" s="18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7" t="s">
        <v>94</v>
      </c>
      <c r="B318" s="6">
        <v>1</v>
      </c>
      <c r="C318" s="7" t="str">
        <f>'Original 1-10'!C142</f>
        <v>London Davis &amp; Abbie Thompson</v>
      </c>
      <c r="D318" s="7" t="str">
        <f>'Original 1-10'!D142</f>
        <v>Kingwood HS</v>
      </c>
      <c r="E318" s="6">
        <v>20</v>
      </c>
      <c r="F318" s="10"/>
      <c r="G318" s="10"/>
      <c r="H318" s="18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7" t="s">
        <v>97</v>
      </c>
      <c r="B319" s="6">
        <v>2</v>
      </c>
      <c r="C319" s="7" t="str">
        <f>'Original 1-10'!C153</f>
        <v>Andrea Montez &amp; Emily Moore</v>
      </c>
      <c r="D319" s="7" t="str">
        <f>'Original 1-10'!D153</f>
        <v>Kingwood HS</v>
      </c>
      <c r="E319" s="6">
        <v>18</v>
      </c>
      <c r="F319" s="10"/>
      <c r="G319" s="10"/>
      <c r="H319" s="18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7" t="s">
        <v>98</v>
      </c>
      <c r="B320" s="6">
        <v>5</v>
      </c>
      <c r="C320" s="7" t="str">
        <f>'Original 1-10'!C166</f>
        <v>Charlotte Cousins &amp; Diya Rauser</v>
      </c>
      <c r="D320" s="7" t="str">
        <f>'Original 1-10'!D166</f>
        <v>Kingwood HS</v>
      </c>
      <c r="E320" s="6">
        <v>12</v>
      </c>
      <c r="F320" s="10"/>
      <c r="G320" s="10"/>
      <c r="H320" s="18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7" t="s">
        <v>17</v>
      </c>
      <c r="B321" s="6">
        <v>3</v>
      </c>
      <c r="C321" s="7" t="str">
        <f>'Original 1-10'!C184</f>
        <v>Alexis Rose</v>
      </c>
      <c r="D321" s="7" t="str">
        <f>'Original 1-10'!D184</f>
        <v>Kingwood HS</v>
      </c>
      <c r="E321" s="6">
        <v>10</v>
      </c>
      <c r="F321" s="10"/>
      <c r="G321" s="10"/>
      <c r="H321" s="18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7" t="s">
        <v>17</v>
      </c>
      <c r="B322" s="6">
        <v>4</v>
      </c>
      <c r="C322" s="7" t="str">
        <f>'Original 1-10'!C185</f>
        <v>Alejandro Arias</v>
      </c>
      <c r="D322" s="7" t="str">
        <f>'Original 1-10'!D185</f>
        <v>Kingwood HS</v>
      </c>
      <c r="E322" s="6">
        <v>9</v>
      </c>
      <c r="F322" s="10"/>
      <c r="G322" s="10"/>
      <c r="H322" s="18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4" t="s">
        <v>18</v>
      </c>
      <c r="B323" s="13">
        <v>6</v>
      </c>
      <c r="C323" s="14" t="str">
        <f>'Original 1-10'!C197</f>
        <v>Daniel Sundag</v>
      </c>
      <c r="D323" s="14" t="str">
        <f>'Original 1-10'!D197</f>
        <v>Kingwood HS</v>
      </c>
      <c r="E323" s="13">
        <v>7</v>
      </c>
      <c r="F323" s="10"/>
      <c r="G323" s="10"/>
      <c r="H323" s="18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7" t="s">
        <v>71</v>
      </c>
      <c r="B324" s="6">
        <v>1</v>
      </c>
      <c r="C324" s="7" t="str">
        <f>'Original 1-10'!C212</f>
        <v>Peyton House &amp; Kristen Allen</v>
      </c>
      <c r="D324" s="7" t="str">
        <f>'Original 1-10'!D212</f>
        <v>Kingwood HS</v>
      </c>
      <c r="E324" s="6">
        <v>14</v>
      </c>
      <c r="F324" s="10"/>
      <c r="G324" s="10"/>
      <c r="H324" s="18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7" t="s">
        <v>95</v>
      </c>
      <c r="B325" s="6">
        <v>1</v>
      </c>
      <c r="C325" s="7" t="str">
        <f>'Original 1-10'!C222</f>
        <v>Kingwood HS</v>
      </c>
      <c r="D325" s="7" t="str">
        <f>'Original 1-10'!D222</f>
        <v>Kingwood HS</v>
      </c>
      <c r="E325" s="6">
        <v>30</v>
      </c>
      <c r="F325" s="10"/>
      <c r="G325" s="10"/>
      <c r="H325" s="18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4" t="s">
        <v>20</v>
      </c>
      <c r="B326" s="13">
        <v>6</v>
      </c>
      <c r="C326" s="14" t="str">
        <f>'Original 1-10'!C237</f>
        <v>Kingwood HS</v>
      </c>
      <c r="D326" s="14" t="str">
        <f>'Original 1-10'!D237</f>
        <v>Kingwood HS</v>
      </c>
      <c r="E326" s="13">
        <v>5</v>
      </c>
      <c r="F326" s="10"/>
      <c r="G326" s="10"/>
      <c r="H326" s="18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7" t="s">
        <v>82</v>
      </c>
      <c r="B327" s="6">
        <v>2</v>
      </c>
      <c r="C327" s="7" t="str">
        <f>'Original 1-10'!C243</f>
        <v>Kingwood HS</v>
      </c>
      <c r="D327" s="7" t="str">
        <f>'Original 1-10'!D243</f>
        <v>Kingwood HS</v>
      </c>
      <c r="E327" s="6">
        <v>9</v>
      </c>
      <c r="F327" s="10"/>
      <c r="G327" s="10"/>
      <c r="H327" s="18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7" t="s">
        <v>72</v>
      </c>
      <c r="B328" s="6">
        <v>4</v>
      </c>
      <c r="C328" s="7" t="str">
        <f>'Original 1-10'!C255</f>
        <v>Anika Turner</v>
      </c>
      <c r="D328" s="7" t="str">
        <f>'Original 1-10'!D255</f>
        <v>Kingwood HS</v>
      </c>
      <c r="E328" s="6">
        <v>8</v>
      </c>
      <c r="F328" s="10"/>
      <c r="G328" s="10"/>
      <c r="H328" s="18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4" t="s">
        <v>72</v>
      </c>
      <c r="B329" s="13">
        <v>10</v>
      </c>
      <c r="C329" s="14" t="str">
        <f>'Original 1-10'!C261</f>
        <v>Grace Cheatham</v>
      </c>
      <c r="D329" s="14" t="str">
        <f>'Original 1-10'!D261</f>
        <v>Kingwood HS</v>
      </c>
      <c r="E329" s="13">
        <v>2</v>
      </c>
      <c r="F329" s="10"/>
      <c r="G329" s="10"/>
      <c r="H329" s="18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7" t="s">
        <v>21</v>
      </c>
      <c r="B330" s="6">
        <v>3</v>
      </c>
      <c r="C330" s="7" t="str">
        <f>'Original 1-10'!C264</f>
        <v>Tommy Neuman</v>
      </c>
      <c r="D330" s="7" t="str">
        <f>'Original 1-10'!D264</f>
        <v>Kingwood HS</v>
      </c>
      <c r="E330" s="6">
        <v>9</v>
      </c>
      <c r="F330" s="10"/>
      <c r="G330" s="10"/>
      <c r="H330" s="18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7" t="s">
        <v>21</v>
      </c>
      <c r="B331" s="6">
        <v>5</v>
      </c>
      <c r="C331" s="7" t="str">
        <f>'Original 1-10'!C266</f>
        <v>Sylvia Latimer</v>
      </c>
      <c r="D331" s="7" t="str">
        <f>'Original 1-10'!D266</f>
        <v>Kingwood HS</v>
      </c>
      <c r="E331" s="6">
        <v>7</v>
      </c>
      <c r="F331" s="10"/>
      <c r="G331" s="10"/>
      <c r="H331" s="18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4" t="s">
        <v>21</v>
      </c>
      <c r="B332" s="13">
        <v>7</v>
      </c>
      <c r="C332" s="14" t="str">
        <f>'Original 1-10'!C268</f>
        <v>Emily Moore</v>
      </c>
      <c r="D332" s="14" t="str">
        <f>'Original 1-10'!D268</f>
        <v>Kingwood HS</v>
      </c>
      <c r="E332" s="13">
        <v>5</v>
      </c>
      <c r="F332" s="10"/>
      <c r="G332" s="10"/>
      <c r="H332" s="18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4" t="s">
        <v>22</v>
      </c>
      <c r="B333" s="13">
        <v>6</v>
      </c>
      <c r="C333" s="14" t="str">
        <f>'Original 1-10'!C277</f>
        <v>Nathan Franke</v>
      </c>
      <c r="D333" s="14" t="str">
        <f>'Original 1-10'!D277</f>
        <v>Kingwood HS</v>
      </c>
      <c r="E333" s="13">
        <v>6</v>
      </c>
      <c r="F333" s="10"/>
      <c r="G333" s="10"/>
      <c r="H333" s="18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4" t="s">
        <v>23</v>
      </c>
      <c r="B334" s="13">
        <v>10</v>
      </c>
      <c r="C334" s="14" t="str">
        <f>'Original 1-10'!C291</f>
        <v>Kelly Liu</v>
      </c>
      <c r="D334" s="14" t="str">
        <f>'Original 1-10'!D291</f>
        <v>Kingwood HS</v>
      </c>
      <c r="E334" s="13">
        <v>2</v>
      </c>
      <c r="F334" s="10"/>
      <c r="G334" s="10"/>
      <c r="H334" s="18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>
      <c r="A335" s="7" t="s">
        <v>73</v>
      </c>
      <c r="B335" s="6">
        <v>1</v>
      </c>
      <c r="C335" s="7" t="str">
        <f>'Original 1-10'!C292</f>
        <v>Stella Miller</v>
      </c>
      <c r="D335" s="7" t="str">
        <f>'Original 1-10'!D292</f>
        <v>Kingwood HS</v>
      </c>
      <c r="E335" s="6">
        <v>10</v>
      </c>
      <c r="F335" s="10"/>
      <c r="G335" s="10"/>
      <c r="H335" s="18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7" t="s">
        <v>73</v>
      </c>
      <c r="B336" s="6">
        <v>2</v>
      </c>
      <c r="C336" s="7" t="str">
        <f>'Original 1-10'!C293</f>
        <v>Harley Taylor</v>
      </c>
      <c r="D336" s="7" t="str">
        <f>'Original 1-10'!D293</f>
        <v>Kingwood HS</v>
      </c>
      <c r="E336" s="6">
        <v>9</v>
      </c>
      <c r="F336" s="10"/>
      <c r="G336" s="10"/>
      <c r="H336" s="18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4" t="s">
        <v>73</v>
      </c>
      <c r="B337" s="13">
        <v>6</v>
      </c>
      <c r="C337" s="14" t="str">
        <f>'Original 1-10'!C297</f>
        <v>Anika Turner</v>
      </c>
      <c r="D337" s="14" t="str">
        <f>'Original 1-10'!D297</f>
        <v>Kingwood HS</v>
      </c>
      <c r="E337" s="13">
        <v>5</v>
      </c>
      <c r="F337" s="10"/>
      <c r="G337" s="10"/>
      <c r="H337" s="18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7" t="s">
        <v>26</v>
      </c>
      <c r="B338" s="6">
        <v>4</v>
      </c>
      <c r="C338" s="7" t="str">
        <f>'Original 1-10'!C305</f>
        <v>Sylvia Latimer</v>
      </c>
      <c r="D338" s="7" t="str">
        <f>'Original 1-10'!D305</f>
        <v>Kingwood HS</v>
      </c>
      <c r="E338" s="6">
        <v>7</v>
      </c>
      <c r="F338" s="10"/>
      <c r="G338" s="10"/>
      <c r="H338" s="18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4" t="s">
        <v>26</v>
      </c>
      <c r="B339" s="13">
        <v>7</v>
      </c>
      <c r="C339" s="14" t="str">
        <f>'Original 1-10'!C308</f>
        <v>Emily Moore</v>
      </c>
      <c r="D339" s="14" t="str">
        <f>'Original 1-10'!D308</f>
        <v>Kingwood HS</v>
      </c>
      <c r="E339" s="13">
        <v>4</v>
      </c>
      <c r="F339" s="10"/>
      <c r="G339" s="10"/>
      <c r="H339" s="18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4" t="s">
        <v>26</v>
      </c>
      <c r="B340" s="13">
        <v>10</v>
      </c>
      <c r="C340" s="14" t="str">
        <f>'Original 1-10'!C311</f>
        <v>Raphael Ossa</v>
      </c>
      <c r="D340" s="14" t="str">
        <f>'Original 1-10'!D311</f>
        <v>Kingwood HS</v>
      </c>
      <c r="E340" s="13">
        <v>1</v>
      </c>
      <c r="F340" s="10"/>
      <c r="G340" s="10"/>
      <c r="H340" s="18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4" t="s">
        <v>27</v>
      </c>
      <c r="B341" s="13">
        <v>10</v>
      </c>
      <c r="C341" s="14" t="str">
        <f>'Original 1-10'!C321</f>
        <v>Alexis Rose</v>
      </c>
      <c r="D341" s="14" t="str">
        <f>'Original 1-10'!D321</f>
        <v>Kingwood HS</v>
      </c>
      <c r="E341" s="13">
        <v>1</v>
      </c>
      <c r="F341" s="10"/>
      <c r="G341" s="10"/>
      <c r="H341" s="18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7" t="s">
        <v>74</v>
      </c>
      <c r="B342" s="6">
        <v>3</v>
      </c>
      <c r="C342" s="7" t="str">
        <f>'Original 1-10'!C334</f>
        <v>Danielle Berron &amp; Madelyn Glazebrook</v>
      </c>
      <c r="D342" s="7" t="str">
        <f>'Original 1-10'!D334</f>
        <v>Kingwood HS</v>
      </c>
      <c r="E342" s="6">
        <v>8</v>
      </c>
      <c r="F342" s="10"/>
      <c r="G342" s="10"/>
      <c r="H342" s="18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7" t="s">
        <v>33</v>
      </c>
      <c r="B343" s="6">
        <v>5</v>
      </c>
      <c r="C343" s="7" t="str">
        <f>'Original 1-10'!C346</f>
        <v>Kaleb Straney</v>
      </c>
      <c r="D343" s="7" t="str">
        <f>'Original 1-10'!D346</f>
        <v>Kingwood HS</v>
      </c>
      <c r="E343" s="6">
        <v>8</v>
      </c>
      <c r="F343" s="10"/>
      <c r="G343" s="10"/>
      <c r="H343" s="18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7" t="s">
        <v>75</v>
      </c>
      <c r="B344" s="6">
        <v>2</v>
      </c>
      <c r="C344" s="7" t="str">
        <f>'Original 1-10'!C353</f>
        <v>Kacy Oberbroeckling</v>
      </c>
      <c r="D344" s="7" t="str">
        <f>'Original 1-10'!D353</f>
        <v>Kingwood HS</v>
      </c>
      <c r="E344" s="6">
        <v>9</v>
      </c>
      <c r="F344" s="10"/>
      <c r="G344" s="10"/>
      <c r="H344" s="18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4" t="s">
        <v>36</v>
      </c>
      <c r="B345" s="13">
        <v>7</v>
      </c>
      <c r="C345" s="14" t="str">
        <f>'Original 1-10'!C368</f>
        <v>Caraline Alston &amp; Charlotte Cousins</v>
      </c>
      <c r="D345" s="14" t="str">
        <f>'Original 1-10'!D368</f>
        <v>Kingwood HS</v>
      </c>
      <c r="E345" s="13">
        <v>6</v>
      </c>
      <c r="F345" s="10"/>
      <c r="G345" s="10"/>
      <c r="H345" s="18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4" t="s">
        <v>36</v>
      </c>
      <c r="B346" s="13">
        <v>8</v>
      </c>
      <c r="C346" s="14" t="str">
        <f>'Original 1-10'!C369</f>
        <v>Nathan Franke &amp; Mason Taylor</v>
      </c>
      <c r="D346" s="14" t="str">
        <f>'Original 1-10'!D369</f>
        <v>Kingwood HS</v>
      </c>
      <c r="E346" s="13">
        <v>5</v>
      </c>
      <c r="F346" s="10"/>
      <c r="G346" s="10"/>
      <c r="H346" s="18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7" t="s">
        <v>37</v>
      </c>
      <c r="B347" s="6">
        <v>2</v>
      </c>
      <c r="C347" s="7" t="str">
        <f>'Original 1-10'!C373</f>
        <v>Kingwood HS</v>
      </c>
      <c r="D347" s="7" t="str">
        <f>'Original 1-10'!D373</f>
        <v>Kingwood HS</v>
      </c>
      <c r="E347" s="6">
        <v>12</v>
      </c>
      <c r="F347" s="10"/>
      <c r="G347" s="10"/>
      <c r="H347" s="18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7" t="s">
        <v>38</v>
      </c>
      <c r="B348" s="6">
        <v>3</v>
      </c>
      <c r="C348" s="7" t="str">
        <f>'Original 1-10'!C384</f>
        <v>Kingwood HS</v>
      </c>
      <c r="D348" s="7" t="str">
        <f>'Original 1-10'!D384</f>
        <v>Kingwood HS</v>
      </c>
      <c r="E348" s="6">
        <v>24</v>
      </c>
      <c r="F348" s="10"/>
      <c r="G348" s="10"/>
      <c r="H348" s="18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4" t="s">
        <v>39</v>
      </c>
      <c r="B349" s="13">
        <v>6</v>
      </c>
      <c r="C349" s="14" t="str">
        <f>'Original 1-10'!C397</f>
        <v>Kate Stevens &amp; Alexis Rose</v>
      </c>
      <c r="D349" s="14" t="str">
        <f>'Original 1-10'!D397</f>
        <v>Kingwood HS</v>
      </c>
      <c r="E349" s="13">
        <v>6</v>
      </c>
      <c r="F349" s="10"/>
      <c r="G349" s="10"/>
      <c r="H349" s="18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7" t="s">
        <v>40</v>
      </c>
      <c r="B350" s="6">
        <v>1</v>
      </c>
      <c r="C350" s="7" t="str">
        <f>'Original 1-10'!C402</f>
        <v>Kacy Oberbroeckling</v>
      </c>
      <c r="D350" s="7" t="str">
        <f>'Original 1-10'!D402</f>
        <v>Kingwood HS</v>
      </c>
      <c r="E350" s="6">
        <v>10</v>
      </c>
      <c r="F350" s="10"/>
      <c r="G350" s="10"/>
      <c r="H350" s="18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7" t="s">
        <v>101</v>
      </c>
      <c r="B351" s="6">
        <v>2</v>
      </c>
      <c r="C351" s="7" t="str">
        <f>'Original 1-10'!C413</f>
        <v>Kingwood HS</v>
      </c>
      <c r="D351" s="7" t="str">
        <f>'Original 1-10'!D413</f>
        <v>Kingwood HS</v>
      </c>
      <c r="E351" s="6">
        <v>27</v>
      </c>
      <c r="F351" s="10"/>
      <c r="G351" s="10"/>
      <c r="H351" s="18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7" t="s">
        <v>41</v>
      </c>
      <c r="B352" s="6">
        <v>1</v>
      </c>
      <c r="C352" s="7" t="str">
        <f>'Original 1-10'!C422</f>
        <v>London Davis</v>
      </c>
      <c r="D352" s="7" t="str">
        <f>'Original 1-10'!D422</f>
        <v>Kingwood HS</v>
      </c>
      <c r="E352" s="6">
        <v>12</v>
      </c>
      <c r="F352" s="10"/>
      <c r="G352" s="10"/>
      <c r="H352" s="18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7" t="s">
        <v>41</v>
      </c>
      <c r="B353" s="6">
        <v>2</v>
      </c>
      <c r="C353" s="7" t="str">
        <f>'Original 1-10'!C423</f>
        <v>Merrick Glazebrook</v>
      </c>
      <c r="D353" s="7" t="str">
        <f>'Original 1-10'!D423</f>
        <v>Kingwood HS</v>
      </c>
      <c r="E353" s="6">
        <v>10</v>
      </c>
      <c r="F353" s="10"/>
      <c r="G353" s="10"/>
      <c r="H353" s="18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7" t="s">
        <v>41</v>
      </c>
      <c r="B354" s="6">
        <v>4</v>
      </c>
      <c r="C354" s="7" t="str">
        <f>'Original 1-10'!C425</f>
        <v>Natalie Westwood</v>
      </c>
      <c r="D354" s="7" t="str">
        <f>'Original 1-10'!D425</f>
        <v>Kingwood HS</v>
      </c>
      <c r="E354" s="6">
        <v>8</v>
      </c>
      <c r="F354" s="10"/>
      <c r="G354" s="10"/>
      <c r="H354" s="18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7" t="s">
        <v>83</v>
      </c>
      <c r="B355" s="6">
        <v>1</v>
      </c>
      <c r="C355" s="7" t="str">
        <f>'Original 1-10'!C432</f>
        <v>Tommy Neuman</v>
      </c>
      <c r="D355" s="7" t="str">
        <f>'Original 1-10'!D432</f>
        <v>Kingwood HS</v>
      </c>
      <c r="E355" s="6">
        <v>12</v>
      </c>
      <c r="F355" s="10"/>
      <c r="G355" s="10"/>
      <c r="H355" s="18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7" t="s">
        <v>83</v>
      </c>
      <c r="B356" s="6">
        <v>4</v>
      </c>
      <c r="C356" s="7" t="str">
        <f>'Original 1-10'!C435</f>
        <v>Harley Taylor</v>
      </c>
      <c r="D356" s="7" t="str">
        <f>'Original 1-10'!D435</f>
        <v>Kingwood HS</v>
      </c>
      <c r="E356" s="6">
        <v>8</v>
      </c>
      <c r="F356" s="10"/>
      <c r="G356" s="10"/>
      <c r="H356" s="18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4" t="s">
        <v>83</v>
      </c>
      <c r="B357" s="13">
        <v>6</v>
      </c>
      <c r="C357" s="14" t="str">
        <f>'Original 1-10'!C437</f>
        <v>Shivam Patel</v>
      </c>
      <c r="D357" s="14" t="str">
        <f>'Original 1-10'!D437</f>
        <v>Kingwood HS</v>
      </c>
      <c r="E357" s="13">
        <v>6</v>
      </c>
      <c r="F357" s="10"/>
      <c r="G357" s="10"/>
      <c r="H357" s="18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7" t="s">
        <v>84</v>
      </c>
      <c r="B358" s="6">
        <v>1</v>
      </c>
      <c r="C358" s="7" t="str">
        <f>'Original 1-10'!C442</f>
        <v>Mason Taylor</v>
      </c>
      <c r="D358" s="7" t="str">
        <f>'Original 1-10'!D442</f>
        <v>Kingwood HS</v>
      </c>
      <c r="E358" s="6">
        <v>12</v>
      </c>
      <c r="F358" s="10"/>
      <c r="G358" s="10"/>
      <c r="H358" s="18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7" t="s">
        <v>84</v>
      </c>
      <c r="B359" s="6">
        <v>3</v>
      </c>
      <c r="C359" s="7" t="str">
        <f>'Original 1-10'!C444</f>
        <v>Madelyn Glazebrook</v>
      </c>
      <c r="D359" s="7" t="str">
        <f>'Original 1-10'!D444</f>
        <v>Kingwood HS</v>
      </c>
      <c r="E359" s="6">
        <v>9</v>
      </c>
      <c r="F359" s="10"/>
      <c r="G359" s="10"/>
      <c r="H359" s="18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7" t="s">
        <v>85</v>
      </c>
      <c r="B360" s="6">
        <v>1</v>
      </c>
      <c r="C360" s="7" t="str">
        <f>'Original 1-10'!C452</f>
        <v>Jiselle Barrera</v>
      </c>
      <c r="D360" s="7" t="str">
        <f>'Original 1-10'!D452</f>
        <v>Kingwood HS</v>
      </c>
      <c r="E360" s="6">
        <v>12</v>
      </c>
      <c r="F360" s="10"/>
      <c r="G360" s="10"/>
      <c r="H360" s="18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7" t="s">
        <v>85</v>
      </c>
      <c r="B361" s="6">
        <v>4</v>
      </c>
      <c r="C361" s="7" t="str">
        <f>'Original 1-10'!C455</f>
        <v>Jakob Knutsen</v>
      </c>
      <c r="D361" s="7" t="str">
        <f>'Original 1-10'!D455</f>
        <v>Kingwood HS</v>
      </c>
      <c r="E361" s="6">
        <v>8</v>
      </c>
      <c r="F361" s="10"/>
      <c r="G361" s="10"/>
      <c r="H361" s="18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4" t="s">
        <v>85</v>
      </c>
      <c r="B362" s="13">
        <v>6</v>
      </c>
      <c r="C362" s="14" t="str">
        <f>'Original 1-10'!C457</f>
        <v>Auggie Sison</v>
      </c>
      <c r="D362" s="14" t="str">
        <f>'Original 1-10'!D457</f>
        <v>Kingwood HS</v>
      </c>
      <c r="E362" s="13">
        <v>6</v>
      </c>
      <c r="F362" s="10"/>
      <c r="G362" s="10"/>
      <c r="H362" s="18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7" t="s">
        <v>42</v>
      </c>
      <c r="B363" s="6">
        <v>4</v>
      </c>
      <c r="C363" s="7" t="str">
        <f>'Original 1-10'!C465</f>
        <v>Diya Rauser</v>
      </c>
      <c r="D363" s="7" t="str">
        <f>'Original 1-10'!D465</f>
        <v>Kingwood HS</v>
      </c>
      <c r="E363" s="6">
        <v>8</v>
      </c>
      <c r="F363" s="10"/>
      <c r="G363" s="10"/>
      <c r="H363" s="18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7" t="s">
        <v>42</v>
      </c>
      <c r="B364" s="6">
        <v>5</v>
      </c>
      <c r="C364" s="7" t="str">
        <f>'Original 1-10'!C466</f>
        <v>Avinash Goberdhan</v>
      </c>
      <c r="D364" s="7" t="str">
        <f>'Original 1-10'!D466</f>
        <v>Kingwood HS</v>
      </c>
      <c r="E364" s="6">
        <v>7</v>
      </c>
      <c r="F364" s="10"/>
      <c r="G364" s="10"/>
      <c r="H364" s="18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7" t="s">
        <v>86</v>
      </c>
      <c r="B365" s="6">
        <v>3</v>
      </c>
      <c r="C365" s="7" t="str">
        <f>'Original 1-10'!C474</f>
        <v>Joci Tidey</v>
      </c>
      <c r="D365" s="7" t="str">
        <f>'Original 1-10'!D474</f>
        <v>Kingwood HS</v>
      </c>
      <c r="E365" s="6">
        <v>8</v>
      </c>
      <c r="F365" s="10"/>
      <c r="G365" s="10"/>
      <c r="H365" s="18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7" t="s">
        <v>86</v>
      </c>
      <c r="B366" s="6">
        <v>4</v>
      </c>
      <c r="C366" s="7" t="str">
        <f>'Original 1-10'!C475</f>
        <v>Brody Ronk</v>
      </c>
      <c r="D366" s="7" t="str">
        <f>'Original 1-10'!D475</f>
        <v>Kingwood HS</v>
      </c>
      <c r="E366" s="6">
        <v>7</v>
      </c>
      <c r="F366" s="10"/>
      <c r="G366" s="10"/>
      <c r="H366" s="18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4" t="s">
        <v>86</v>
      </c>
      <c r="B367" s="13">
        <v>6</v>
      </c>
      <c r="C367" s="14" t="str">
        <f>'Original 1-10'!C477</f>
        <v>Billy Jones</v>
      </c>
      <c r="D367" s="14" t="str">
        <f>'Original 1-10'!D477</f>
        <v>Kingwood HS</v>
      </c>
      <c r="E367" s="13">
        <v>5</v>
      </c>
      <c r="F367" s="10"/>
      <c r="G367" s="10"/>
      <c r="H367" s="18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>
      <c r="A368" s="7" t="s">
        <v>87</v>
      </c>
      <c r="B368" s="6">
        <v>3</v>
      </c>
      <c r="C368" s="7" t="str">
        <f>'Original 1-10'!C484</f>
        <v>Jonathan Porras</v>
      </c>
      <c r="D368" s="7" t="str">
        <f>'Original 1-10'!D484</f>
        <v>Kingwood HS</v>
      </c>
      <c r="E368" s="6">
        <v>8</v>
      </c>
      <c r="F368" s="10"/>
      <c r="G368" s="10"/>
      <c r="H368" s="18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7" t="s">
        <v>87</v>
      </c>
      <c r="B369" s="6">
        <v>4</v>
      </c>
      <c r="C369" s="7" t="str">
        <f>'Original 1-10'!C485</f>
        <v>Chloe Ditges</v>
      </c>
      <c r="D369" s="7" t="str">
        <f>'Original 1-10'!D485</f>
        <v>Kingwood HS</v>
      </c>
      <c r="E369" s="6">
        <v>7</v>
      </c>
      <c r="F369" s="10"/>
      <c r="G369" s="10"/>
      <c r="H369" s="18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4" t="s">
        <v>87</v>
      </c>
      <c r="B370" s="13">
        <v>8</v>
      </c>
      <c r="C370" s="14" t="str">
        <f>'Original 1-10'!C489</f>
        <v>Raphael Ossa</v>
      </c>
      <c r="D370" s="14" t="str">
        <f>'Original 1-10'!D489</f>
        <v>Kingwood HS</v>
      </c>
      <c r="E370" s="13">
        <v>3</v>
      </c>
      <c r="F370" s="10"/>
      <c r="G370" s="10"/>
      <c r="H370" s="18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7" t="s">
        <v>43</v>
      </c>
      <c r="B371" s="6">
        <v>1</v>
      </c>
      <c r="C371" s="7" t="str">
        <f>'Original 1-10'!C492</f>
        <v>Kate Stevens</v>
      </c>
      <c r="D371" s="7" t="str">
        <f>'Original 1-10'!D492</f>
        <v>Kingwood HS</v>
      </c>
      <c r="E371" s="6">
        <v>10</v>
      </c>
      <c r="F371" s="10"/>
      <c r="G371" s="10"/>
      <c r="H371" s="18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7" t="s">
        <v>43</v>
      </c>
      <c r="B372" s="6">
        <v>3</v>
      </c>
      <c r="C372" s="7" t="str">
        <f>'Original 1-10'!C494</f>
        <v>Noah Wiedrich</v>
      </c>
      <c r="D372" s="7" t="str">
        <f>'Original 1-10'!D494</f>
        <v>Kingwood HS</v>
      </c>
      <c r="E372" s="6">
        <v>8</v>
      </c>
      <c r="F372" s="10"/>
      <c r="G372" s="10"/>
      <c r="H372" s="18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4" t="s">
        <v>43</v>
      </c>
      <c r="B373" s="13">
        <v>9</v>
      </c>
      <c r="C373" s="14" t="str">
        <f>'Original 1-10'!C500</f>
        <v>Nathan Franke</v>
      </c>
      <c r="D373" s="14" t="str">
        <f>'Original 1-10'!D500</f>
        <v>Kingwood HS</v>
      </c>
      <c r="E373" s="13">
        <v>2</v>
      </c>
      <c r="F373" s="10"/>
      <c r="G373" s="10"/>
      <c r="H373" s="18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7" t="s">
        <v>69</v>
      </c>
      <c r="B374" s="6">
        <v>1</v>
      </c>
      <c r="C374" s="7" t="str">
        <f>'Original 1-10'!C502</f>
        <v>Kelly Liu</v>
      </c>
      <c r="D374" s="7" t="str">
        <f>'Original 1-10'!D502</f>
        <v>Kingwood HS</v>
      </c>
      <c r="E374" s="6">
        <v>10</v>
      </c>
      <c r="F374" s="10"/>
      <c r="G374" s="10"/>
      <c r="H374" s="18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7" t="s">
        <v>69</v>
      </c>
      <c r="B375" s="6">
        <v>4</v>
      </c>
      <c r="C375" s="7" t="str">
        <f>'Original 1-10'!C505</f>
        <v>Daniel Sundag</v>
      </c>
      <c r="D375" s="7" t="str">
        <f>'Original 1-10'!D505</f>
        <v>Kingwood HS</v>
      </c>
      <c r="E375" s="6">
        <v>7</v>
      </c>
      <c r="F375" s="10"/>
      <c r="G375" s="10"/>
      <c r="H375" s="18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7" t="s">
        <v>69</v>
      </c>
      <c r="B376" s="6">
        <v>5</v>
      </c>
      <c r="C376" s="7" t="str">
        <f>'Original 1-10'!C506</f>
        <v>Sean Wilson</v>
      </c>
      <c r="D376" s="7" t="str">
        <f>'Original 1-10'!D506</f>
        <v>Kingwood HS</v>
      </c>
      <c r="E376" s="6">
        <v>6</v>
      </c>
      <c r="F376" s="10"/>
      <c r="G376" s="10"/>
      <c r="H376" s="18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7" t="s">
        <v>76</v>
      </c>
      <c r="B377" s="6">
        <v>1</v>
      </c>
      <c r="C377" s="7" t="str">
        <f>'Original 1-10'!C512</f>
        <v>Kingwood HS</v>
      </c>
      <c r="D377" s="7" t="str">
        <f>'Original 1-10'!D512</f>
        <v>Kingwood HS</v>
      </c>
      <c r="E377" s="6">
        <v>14</v>
      </c>
      <c r="F377" s="10"/>
      <c r="G377" s="10"/>
      <c r="H377" s="18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7" t="s">
        <v>88</v>
      </c>
      <c r="B378" s="6">
        <v>1</v>
      </c>
      <c r="C378" s="7" t="str">
        <f>'Original 1-10'!C532</f>
        <v xml:space="preserve">Erinne Taylor </v>
      </c>
      <c r="D378" s="7" t="str">
        <f>'Original 1-10'!D532</f>
        <v>Kingwood HS</v>
      </c>
      <c r="E378" s="6">
        <v>12</v>
      </c>
      <c r="F378" s="10"/>
      <c r="G378" s="10"/>
      <c r="H378" s="18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7" t="s">
        <v>88</v>
      </c>
      <c r="B379" s="6">
        <v>3</v>
      </c>
      <c r="C379" s="7" t="str">
        <f>'Original 1-10'!C534</f>
        <v>Jonathan Elliott</v>
      </c>
      <c r="D379" s="7" t="str">
        <f>'Original 1-10'!D534</f>
        <v>Kingwood HS</v>
      </c>
      <c r="E379" s="6">
        <v>9</v>
      </c>
      <c r="F379" s="10"/>
      <c r="G379" s="10"/>
      <c r="H379" s="18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7" t="s">
        <v>88</v>
      </c>
      <c r="B380" s="6">
        <v>4</v>
      </c>
      <c r="C380" s="7" t="str">
        <f>'Original 1-10'!C535</f>
        <v>Madison Parkins</v>
      </c>
      <c r="D380" s="7" t="str">
        <f>'Original 1-10'!D535</f>
        <v>Kingwood HS</v>
      </c>
      <c r="E380" s="6">
        <v>8</v>
      </c>
      <c r="F380" s="10"/>
      <c r="G380" s="10"/>
      <c r="H380" s="18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7" t="s">
        <v>89</v>
      </c>
      <c r="B381" s="6">
        <v>1</v>
      </c>
      <c r="C381" s="7" t="str">
        <f>'Original 1-10'!C542</f>
        <v>Emily Moore</v>
      </c>
      <c r="D381" s="7" t="str">
        <f>'Original 1-10'!D542</f>
        <v>Kingwood HS</v>
      </c>
      <c r="E381" s="6">
        <v>12</v>
      </c>
      <c r="F381" s="10"/>
      <c r="G381" s="10"/>
      <c r="H381" s="18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7" t="s">
        <v>89</v>
      </c>
      <c r="B382" s="6">
        <v>3</v>
      </c>
      <c r="C382" s="7" t="str">
        <f>'Original 1-10'!C544</f>
        <v>Renee Bakare</v>
      </c>
      <c r="D382" s="7" t="str">
        <f>'Original 1-10'!D544</f>
        <v>Kingwood HS</v>
      </c>
      <c r="E382" s="6">
        <v>9</v>
      </c>
      <c r="F382" s="10"/>
      <c r="G382" s="10"/>
      <c r="H382" s="18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7" t="s">
        <v>89</v>
      </c>
      <c r="B383" s="6">
        <v>4</v>
      </c>
      <c r="C383" s="7" t="str">
        <f>'Original 1-10'!C545</f>
        <v>Brandon Schnitz</v>
      </c>
      <c r="D383" s="7" t="str">
        <f>'Original 1-10'!D545</f>
        <v>Kingwood HS</v>
      </c>
      <c r="E383" s="6">
        <v>8</v>
      </c>
      <c r="F383" s="10"/>
      <c r="G383" s="10"/>
      <c r="H383" s="18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7" t="s">
        <v>102</v>
      </c>
      <c r="B384" s="6">
        <v>1</v>
      </c>
      <c r="C384" s="7" t="str">
        <f>'Original 1-10'!C552</f>
        <v>Charlotte Cousins</v>
      </c>
      <c r="D384" s="7" t="str">
        <f>'Original 1-10'!D552</f>
        <v>Kingwood HS</v>
      </c>
      <c r="E384" s="6">
        <v>12</v>
      </c>
      <c r="F384" s="10"/>
      <c r="G384" s="10"/>
      <c r="H384" s="18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7" t="s">
        <v>102</v>
      </c>
      <c r="B385" s="6">
        <v>2</v>
      </c>
      <c r="C385" s="7" t="str">
        <f>'Original 1-10'!C553</f>
        <v>Caraline Alston</v>
      </c>
      <c r="D385" s="7" t="str">
        <f>'Original 1-10'!D553</f>
        <v>Kingwood HS</v>
      </c>
      <c r="E385" s="6">
        <v>10</v>
      </c>
      <c r="F385" s="10"/>
      <c r="G385" s="10"/>
      <c r="H385" s="18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7" t="s">
        <v>102</v>
      </c>
      <c r="B386" s="6">
        <v>4</v>
      </c>
      <c r="C386" s="7" t="str">
        <f>'Original 1-10'!C555</f>
        <v>Alexis Rose</v>
      </c>
      <c r="D386" s="7" t="str">
        <f>'Original 1-10'!D555</f>
        <v>Kingwood HS</v>
      </c>
      <c r="E386" s="6">
        <v>8</v>
      </c>
      <c r="F386" s="10"/>
      <c r="G386" s="10"/>
      <c r="H386" s="18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7" t="s">
        <v>45</v>
      </c>
      <c r="B387" s="6">
        <v>1</v>
      </c>
      <c r="C387" s="7" t="str">
        <f>'Original 1-10'!C562</f>
        <v>Rob Appling</v>
      </c>
      <c r="D387" s="7" t="str">
        <f>'Original 1-10'!D562</f>
        <v>Kingwood HS</v>
      </c>
      <c r="E387" s="6">
        <v>12</v>
      </c>
      <c r="F387" s="10"/>
      <c r="G387" s="10"/>
      <c r="H387" s="18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7" t="s">
        <v>45</v>
      </c>
      <c r="B388" s="6">
        <v>3</v>
      </c>
      <c r="C388" s="7" t="str">
        <f>'Original 1-10'!C564</f>
        <v>Briget Shull</v>
      </c>
      <c r="D388" s="7" t="str">
        <f>'Original 1-10'!D564</f>
        <v>Kingwood HS</v>
      </c>
      <c r="E388" s="6">
        <v>9</v>
      </c>
      <c r="F388" s="10"/>
      <c r="G388" s="10"/>
      <c r="H388" s="18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7" t="s">
        <v>90</v>
      </c>
      <c r="B389" s="6">
        <v>2</v>
      </c>
      <c r="C389" s="7" t="str">
        <f>'Original 1-10'!C583</f>
        <v>Elynna Esteban</v>
      </c>
      <c r="D389" s="7" t="str">
        <f>'Original 1-10'!D583</f>
        <v>Kingwood HS</v>
      </c>
      <c r="E389" s="6">
        <v>9</v>
      </c>
      <c r="F389" s="10"/>
      <c r="G389" s="10"/>
      <c r="H389" s="18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7" t="s">
        <v>90</v>
      </c>
      <c r="B390" s="6">
        <v>5</v>
      </c>
      <c r="C390" s="7" t="str">
        <f>'Original 1-10'!C586</f>
        <v>Sean Sullivan</v>
      </c>
      <c r="D390" s="7" t="str">
        <f>'Original 1-10'!D586</f>
        <v>Kingwood HS</v>
      </c>
      <c r="E390" s="6">
        <v>6</v>
      </c>
      <c r="F390" s="10"/>
      <c r="G390" s="10"/>
      <c r="H390" s="18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4" t="s">
        <v>91</v>
      </c>
      <c r="B391" s="13">
        <v>8</v>
      </c>
      <c r="C391" s="14" t="str">
        <f>'Original 1-10'!C599</f>
        <v>Andrea Motes</v>
      </c>
      <c r="D391" s="14" t="str">
        <f>'Original 1-10'!D599</f>
        <v>Kingwood HS</v>
      </c>
      <c r="E391" s="13">
        <v>3</v>
      </c>
      <c r="F391" s="10"/>
      <c r="G391" s="10"/>
      <c r="H391" s="18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7" t="s">
        <v>46</v>
      </c>
      <c r="B392" s="6">
        <v>1</v>
      </c>
      <c r="C392" s="7" t="str">
        <f>'Original 1-10'!C602</f>
        <v>Rheagan Morris</v>
      </c>
      <c r="D392" s="7" t="str">
        <f>'Original 1-10'!D602</f>
        <v>Kingwood HS</v>
      </c>
      <c r="E392" s="6">
        <v>10</v>
      </c>
      <c r="F392" s="10"/>
      <c r="G392" s="10"/>
      <c r="H392" s="18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7" t="s">
        <v>46</v>
      </c>
      <c r="B393" s="6">
        <v>4</v>
      </c>
      <c r="C393" s="7" t="str">
        <f>'Original 1-10'!C605</f>
        <v>Kacy Oberbroeckling</v>
      </c>
      <c r="D393" s="7" t="str">
        <f>'Original 1-10'!D605</f>
        <v>Kingwood HS</v>
      </c>
      <c r="E393" s="6">
        <v>7</v>
      </c>
      <c r="F393" s="10"/>
      <c r="G393" s="10"/>
      <c r="H393" s="18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7" t="s">
        <v>47</v>
      </c>
      <c r="B394" s="6">
        <v>2</v>
      </c>
      <c r="C394" s="7" t="str">
        <f>'Original 1-10'!C613</f>
        <v>Andy Steinkamp</v>
      </c>
      <c r="D394" s="7" t="str">
        <f>'Original 1-10'!D613</f>
        <v>Kingwood HS</v>
      </c>
      <c r="E394" s="6">
        <v>9</v>
      </c>
      <c r="F394" s="10"/>
      <c r="G394" s="10"/>
      <c r="H394" s="18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4" t="s">
        <v>47</v>
      </c>
      <c r="B395" s="13">
        <v>7</v>
      </c>
      <c r="C395" s="14" t="str">
        <f>'Original 1-10'!C618</f>
        <v>Kaleb Straney</v>
      </c>
      <c r="D395" s="14" t="str">
        <f>'Original 1-10'!D618</f>
        <v>Kingwood HS</v>
      </c>
      <c r="E395" s="13">
        <v>4</v>
      </c>
      <c r="F395" s="10"/>
      <c r="G395" s="10"/>
      <c r="H395" s="18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7" t="s">
        <v>96</v>
      </c>
      <c r="B396" s="6">
        <v>3</v>
      </c>
      <c r="C396" s="7" t="str">
        <f>'Original 1-10'!C624</f>
        <v>Kingwood HS</v>
      </c>
      <c r="D396" s="7" t="str">
        <f>'Original 1-10'!D624</f>
        <v>Kingwood HS</v>
      </c>
      <c r="E396" s="6">
        <v>16</v>
      </c>
      <c r="F396" s="10"/>
      <c r="G396" s="10"/>
      <c r="H396" s="18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7" t="s">
        <v>77</v>
      </c>
      <c r="B397" s="6">
        <v>2</v>
      </c>
      <c r="C397" s="7" t="str">
        <f>'Original 1-10'!C633</f>
        <v>Kingwood HS</v>
      </c>
      <c r="D397" s="7" t="str">
        <f>'Original 1-10'!D633</f>
        <v>Kingwood HS</v>
      </c>
      <c r="E397" s="6">
        <v>18</v>
      </c>
      <c r="F397" s="10"/>
      <c r="G397" s="10"/>
      <c r="H397" s="18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7" t="s">
        <v>48</v>
      </c>
      <c r="B398" s="6">
        <v>1</v>
      </c>
      <c r="C398" s="7" t="str">
        <f>'Original 1-10'!C642</f>
        <v>Harley Taylor</v>
      </c>
      <c r="D398" s="7" t="str">
        <f>'Original 1-10'!D642</f>
        <v>Kingwood HS</v>
      </c>
      <c r="E398" s="6">
        <v>10</v>
      </c>
      <c r="F398" s="10"/>
      <c r="G398" s="10"/>
      <c r="H398" s="18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4" t="s">
        <v>50</v>
      </c>
      <c r="B399" s="13">
        <v>7</v>
      </c>
      <c r="C399" s="14" t="str">
        <f>'Original 1-10'!C668</f>
        <v>Alejandro Arias</v>
      </c>
      <c r="D399" s="14" t="str">
        <f>'Original 1-10'!D668</f>
        <v>Kingwood HS</v>
      </c>
      <c r="E399" s="13">
        <v>4</v>
      </c>
      <c r="F399" s="10"/>
      <c r="G399" s="10"/>
      <c r="H399" s="18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4" t="s">
        <v>50</v>
      </c>
      <c r="B400" s="13">
        <v>8</v>
      </c>
      <c r="C400" s="14" t="str">
        <f>'Original 1-10'!C669</f>
        <v>Alexis Rose</v>
      </c>
      <c r="D400" s="14" t="str">
        <f>'Original 1-10'!D669</f>
        <v>Kingwood HS</v>
      </c>
      <c r="E400" s="13">
        <v>3</v>
      </c>
      <c r="F400" s="10"/>
      <c r="G400" s="10"/>
      <c r="H400" s="18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>
      <c r="A401" s="14" t="s">
        <v>51</v>
      </c>
      <c r="B401" s="13">
        <v>10</v>
      </c>
      <c r="C401" s="14" t="str">
        <f>'Original 1-10'!C681</f>
        <v>Kelly Liu</v>
      </c>
      <c r="D401" s="14" t="str">
        <f>'Original 1-10'!D681</f>
        <v>Kingwood HS</v>
      </c>
      <c r="E401" s="13">
        <v>1</v>
      </c>
      <c r="F401" s="10"/>
      <c r="G401" s="10"/>
      <c r="H401" s="18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7" t="s">
        <v>52</v>
      </c>
      <c r="B402" s="6">
        <v>2</v>
      </c>
      <c r="C402" s="7" t="str">
        <f>'Original 1-10'!C683</f>
        <v>Nathan Palmer &amp; Shane Russell</v>
      </c>
      <c r="D402" s="7" t="str">
        <f>'Original 1-10'!D683</f>
        <v>Kingwood HS</v>
      </c>
      <c r="E402" s="6">
        <v>10</v>
      </c>
      <c r="F402" s="10"/>
      <c r="G402" s="10"/>
      <c r="H402" s="18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7" t="s">
        <v>53</v>
      </c>
      <c r="B403" s="6">
        <v>5</v>
      </c>
      <c r="C403" s="7" t="str">
        <f>'Original 1-10'!C696</f>
        <v>Kingwood HS</v>
      </c>
      <c r="D403" s="7" t="str">
        <f>'Original 1-10'!D696</f>
        <v>Kingwood HS</v>
      </c>
      <c r="E403" s="6">
        <v>7</v>
      </c>
      <c r="F403" s="10"/>
      <c r="G403" s="10"/>
      <c r="H403" s="18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7" t="s">
        <v>78</v>
      </c>
      <c r="B404" s="6">
        <v>3</v>
      </c>
      <c r="C404" s="7" t="str">
        <f>'Original 1-10'!C704</f>
        <v>Rachel Mitchell &amp; Betsy Talbot</v>
      </c>
      <c r="D404" s="7" t="str">
        <f>'Original 1-10'!D704</f>
        <v>Kingwood HS</v>
      </c>
      <c r="E404" s="6">
        <v>8</v>
      </c>
      <c r="F404" s="10"/>
      <c r="G404" s="10"/>
      <c r="H404" s="18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7" t="s">
        <v>54</v>
      </c>
      <c r="B405" s="6">
        <v>1</v>
      </c>
      <c r="C405" s="7" t="str">
        <f>'Original 1-10'!C712</f>
        <v>Stella Miller</v>
      </c>
      <c r="D405" s="7" t="str">
        <f>'Original 1-10'!D712</f>
        <v>Kingwood HS</v>
      </c>
      <c r="E405" s="6">
        <v>10</v>
      </c>
      <c r="F405" s="10"/>
      <c r="G405" s="10"/>
      <c r="H405" s="18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7" t="s">
        <v>54</v>
      </c>
      <c r="B406" s="6">
        <v>2</v>
      </c>
      <c r="C406" s="7" t="str">
        <f>'Original 1-10'!C713</f>
        <v>Harley Taylor</v>
      </c>
      <c r="D406" s="7" t="str">
        <f>'Original 1-10'!D713</f>
        <v>Kingwood HS</v>
      </c>
      <c r="E406" s="6">
        <v>9</v>
      </c>
      <c r="F406" s="10"/>
      <c r="G406" s="10"/>
      <c r="H406" s="18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4" t="s">
        <v>55</v>
      </c>
      <c r="B407" s="13">
        <v>6</v>
      </c>
      <c r="C407" s="14" t="str">
        <f>'Original 1-10'!C727</f>
        <v>Emily Moore</v>
      </c>
      <c r="D407" s="14" t="str">
        <f>'Original 1-10'!D727</f>
        <v>Kingwood HS</v>
      </c>
      <c r="E407" s="13">
        <v>5</v>
      </c>
      <c r="F407" s="10"/>
      <c r="G407" s="10"/>
      <c r="H407" s="18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4" t="s">
        <v>55</v>
      </c>
      <c r="B408" s="13">
        <v>9</v>
      </c>
      <c r="C408" s="14" t="str">
        <f>'Original 1-10'!C730</f>
        <v>Raphael Ossa</v>
      </c>
      <c r="D408" s="14" t="str">
        <f>'Original 1-10'!D730</f>
        <v>Kingwood HS</v>
      </c>
      <c r="E408" s="13">
        <v>2</v>
      </c>
      <c r="F408" s="10"/>
      <c r="G408" s="10"/>
      <c r="H408" s="18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7" t="s">
        <v>56</v>
      </c>
      <c r="B409" s="6">
        <v>5</v>
      </c>
      <c r="C409" s="7" t="str">
        <f>'Original 1-10'!C736</f>
        <v>Alexandro Arias</v>
      </c>
      <c r="D409" s="7" t="str">
        <f>'Original 1-10'!D736</f>
        <v>Kingwood HS</v>
      </c>
      <c r="E409" s="6">
        <v>6</v>
      </c>
      <c r="F409" s="10"/>
      <c r="G409" s="10"/>
      <c r="H409" s="18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4" t="s">
        <v>57</v>
      </c>
      <c r="B410" s="13">
        <v>10</v>
      </c>
      <c r="C410" s="14" t="str">
        <f>'Original 1-10'!C751</f>
        <v>Alexis Rose</v>
      </c>
      <c r="D410" s="14" t="str">
        <f>'Original 1-10'!D751</f>
        <v>Kingwood HS</v>
      </c>
      <c r="E410" s="13">
        <v>1</v>
      </c>
      <c r="F410" s="10"/>
      <c r="G410" s="10"/>
      <c r="H410" s="18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7" t="s">
        <v>99</v>
      </c>
      <c r="B411" s="6">
        <v>1</v>
      </c>
      <c r="C411" s="7" t="str">
        <f>'Original 1-10'!C752</f>
        <v>Kingwood HS</v>
      </c>
      <c r="D411" s="7" t="str">
        <f>'Original 1-10'!D752</f>
        <v>Kingwood HS</v>
      </c>
      <c r="E411" s="6">
        <v>20</v>
      </c>
      <c r="F411" s="10"/>
      <c r="G411" s="10"/>
      <c r="H411" s="18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7" t="s">
        <v>92</v>
      </c>
      <c r="B412" s="6">
        <v>1</v>
      </c>
      <c r="C412" s="7" t="str">
        <f>'Original 1-10'!C762</f>
        <v>Kingwood HS</v>
      </c>
      <c r="D412" s="7" t="str">
        <f>'Original 1-10'!D762</f>
        <v>Kingwood HS</v>
      </c>
      <c r="E412" s="6">
        <v>20</v>
      </c>
      <c r="F412" s="10"/>
      <c r="G412" s="10"/>
      <c r="H412" s="18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7" t="s">
        <v>103</v>
      </c>
      <c r="B413" s="6">
        <v>2</v>
      </c>
      <c r="C413" s="7" t="str">
        <f>'Original 1-10'!C773</f>
        <v>Kingwood HS</v>
      </c>
      <c r="D413" s="7" t="str">
        <f>'Original 1-10'!D773</f>
        <v>Kingwood HS</v>
      </c>
      <c r="E413" s="6">
        <v>18</v>
      </c>
      <c r="F413" s="10"/>
      <c r="G413" s="10"/>
      <c r="H413" s="18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7" t="s">
        <v>58</v>
      </c>
      <c r="B414" s="6">
        <v>3</v>
      </c>
      <c r="C414" s="7" t="str">
        <f>'Original 1-10'!C784</f>
        <v>Kingwood HS</v>
      </c>
      <c r="D414" s="7" t="str">
        <f>'Original 1-10'!D784</f>
        <v>Kingwood HS</v>
      </c>
      <c r="E414" s="6">
        <v>16</v>
      </c>
      <c r="F414" s="10"/>
      <c r="G414" s="10"/>
      <c r="H414" s="18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7" t="s">
        <v>79</v>
      </c>
      <c r="B415" s="6">
        <v>2</v>
      </c>
      <c r="C415" s="7" t="str">
        <f>'Original 1-10'!C793</f>
        <v>Harley Taylor</v>
      </c>
      <c r="D415" s="7" t="str">
        <f>'Original 1-10'!D793</f>
        <v>Kingwood HS</v>
      </c>
      <c r="E415" s="6">
        <v>9</v>
      </c>
      <c r="F415" s="10"/>
      <c r="G415" s="10"/>
      <c r="H415" s="18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7" t="s">
        <v>59</v>
      </c>
      <c r="B416" s="6">
        <v>1</v>
      </c>
      <c r="C416" s="7" t="str">
        <f>'Original 1-10'!C802</f>
        <v>Sylvia Latimer</v>
      </c>
      <c r="D416" s="7" t="str">
        <f>'Original 1-10'!D802</f>
        <v>Kingwood HS</v>
      </c>
      <c r="E416" s="6">
        <v>10</v>
      </c>
      <c r="F416" s="10"/>
      <c r="G416" s="10"/>
      <c r="H416" s="18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7" t="s">
        <v>59</v>
      </c>
      <c r="B417" s="6">
        <v>2</v>
      </c>
      <c r="C417" s="7" t="str">
        <f>'Original 1-10'!C803</f>
        <v>Emily Moore</v>
      </c>
      <c r="D417" s="7" t="str">
        <f>'Original 1-10'!D803</f>
        <v>Kingwood HS</v>
      </c>
      <c r="E417" s="6">
        <v>9</v>
      </c>
      <c r="F417" s="10"/>
      <c r="G417" s="10"/>
      <c r="H417" s="18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4" t="s">
        <v>60</v>
      </c>
      <c r="B418" s="13">
        <v>7</v>
      </c>
      <c r="C418" s="14" t="str">
        <f>'Original 1-10'!C818</f>
        <v>Alexis Rose</v>
      </c>
      <c r="D418" s="14" t="str">
        <f>'Original 1-10'!D818</f>
        <v>Kingwood HS</v>
      </c>
      <c r="E418" s="13">
        <v>4</v>
      </c>
      <c r="F418" s="10"/>
      <c r="G418" s="10"/>
      <c r="H418" s="18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4" t="s">
        <v>60</v>
      </c>
      <c r="B419" s="13">
        <v>9</v>
      </c>
      <c r="C419" s="14" t="str">
        <f>'Original 1-10'!C820</f>
        <v>Nathan Franke</v>
      </c>
      <c r="D419" s="14" t="str">
        <f>'Original 1-10'!D820</f>
        <v>Kingwood HS</v>
      </c>
      <c r="E419" s="13">
        <v>2</v>
      </c>
      <c r="F419" s="10"/>
      <c r="G419" s="10"/>
      <c r="H419" s="18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5" t="s">
        <v>80</v>
      </c>
      <c r="B420" s="6">
        <v>3</v>
      </c>
      <c r="C420" s="5" t="str">
        <f>'Original 1-10'!C834</f>
        <v>Harley Taylor</v>
      </c>
      <c r="D420" s="7" t="str">
        <f>'Original 1-10'!D834</f>
        <v>Kingwood HS</v>
      </c>
      <c r="E420" s="6">
        <v>10</v>
      </c>
      <c r="F420" s="10"/>
      <c r="G420" s="10"/>
      <c r="H420" s="18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5" t="s">
        <v>62</v>
      </c>
      <c r="B421" s="6">
        <v>2</v>
      </c>
      <c r="C421" s="5" t="str">
        <f>'Original 1-10'!C843</f>
        <v>Emily Moore</v>
      </c>
      <c r="D421" s="7" t="str">
        <f>'Original 1-10'!D843</f>
        <v>Kingwood HS</v>
      </c>
      <c r="E421" s="6">
        <v>12</v>
      </c>
      <c r="F421" s="10"/>
      <c r="G421" s="10"/>
      <c r="H421" s="18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7" t="s">
        <v>100</v>
      </c>
      <c r="B422" s="6">
        <v>2</v>
      </c>
      <c r="C422" s="7" t="str">
        <f>'Original 1-10'!C853</f>
        <v>Kingwood HS</v>
      </c>
      <c r="D422" s="7" t="str">
        <f>'Original 1-10'!D853</f>
        <v>Kingwood HS</v>
      </c>
      <c r="E422" s="6">
        <v>18</v>
      </c>
      <c r="F422" s="10"/>
      <c r="G422" s="10"/>
      <c r="H422" s="18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7" t="s">
        <v>63</v>
      </c>
      <c r="B423" s="6">
        <v>1</v>
      </c>
      <c r="C423" s="7" t="str">
        <f>'Original 1-10'!C862</f>
        <v>Harley Taylor</v>
      </c>
      <c r="D423" s="7" t="str">
        <f>'Original 1-10'!D862</f>
        <v>Kingwood HS</v>
      </c>
      <c r="E423" s="6">
        <v>10</v>
      </c>
      <c r="F423" s="10"/>
      <c r="G423" s="10"/>
      <c r="H423" s="18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7" t="s">
        <v>63</v>
      </c>
      <c r="B424" s="6">
        <v>2</v>
      </c>
      <c r="C424" s="7" t="str">
        <f>'Original 1-10'!C863</f>
        <v>Stella Miller</v>
      </c>
      <c r="D424" s="7" t="str">
        <f>'Original 1-10'!D863</f>
        <v>Kingwood HS</v>
      </c>
      <c r="E424" s="6">
        <v>9</v>
      </c>
      <c r="F424" s="10"/>
      <c r="G424" s="10"/>
      <c r="H424" s="18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7" t="s">
        <v>63</v>
      </c>
      <c r="B425" s="6">
        <v>5</v>
      </c>
      <c r="C425" s="7" t="str">
        <f>'Original 1-10'!C866</f>
        <v>Anika Turner</v>
      </c>
      <c r="D425" s="7" t="str">
        <f>'Original 1-10'!D866</f>
        <v>Kingwood HS</v>
      </c>
      <c r="E425" s="6">
        <v>6</v>
      </c>
      <c r="F425" s="10"/>
      <c r="G425" s="10"/>
      <c r="H425" s="18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7" t="s">
        <v>64</v>
      </c>
      <c r="B426" s="6">
        <v>2</v>
      </c>
      <c r="C426" s="7" t="str">
        <f>'Original 1-10'!C873</f>
        <v>Sylvia Latimer</v>
      </c>
      <c r="D426" s="7" t="str">
        <f>'Original 1-10'!D873</f>
        <v>Kingwood HS</v>
      </c>
      <c r="E426" s="6">
        <v>9</v>
      </c>
      <c r="F426" s="10"/>
      <c r="G426" s="10"/>
      <c r="H426" s="18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4" t="s">
        <v>64</v>
      </c>
      <c r="B427" s="13">
        <v>6</v>
      </c>
      <c r="C427" s="14" t="str">
        <f>'Original 1-10'!C877</f>
        <v>Emily Moore</v>
      </c>
      <c r="D427" s="14" t="str">
        <f>'Original 1-10'!D877</f>
        <v>Kingwood HS</v>
      </c>
      <c r="E427" s="13">
        <v>5</v>
      </c>
      <c r="F427" s="10"/>
      <c r="G427" s="10"/>
      <c r="H427" s="18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4" t="s">
        <v>65</v>
      </c>
      <c r="B428" s="13">
        <v>10</v>
      </c>
      <c r="C428" s="14" t="str">
        <f>'Original 1-10'!C891</f>
        <v>Alejandro Arias</v>
      </c>
      <c r="D428" s="14" t="str">
        <f>'Original 1-10'!D891</f>
        <v>Kingwood HS</v>
      </c>
      <c r="E428" s="13">
        <v>1</v>
      </c>
      <c r="F428" s="10"/>
      <c r="G428" s="10"/>
      <c r="H428" s="18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7" t="s">
        <v>66</v>
      </c>
      <c r="B429" s="6">
        <v>4</v>
      </c>
      <c r="C429" s="7" t="str">
        <f>'Original 1-10'!C895</f>
        <v>Kelly Liu</v>
      </c>
      <c r="D429" s="7" t="str">
        <f>'Original 1-10'!D895</f>
        <v>Kingwood HS</v>
      </c>
      <c r="E429" s="6">
        <v>7</v>
      </c>
      <c r="F429" s="10"/>
      <c r="G429" s="10"/>
      <c r="H429" s="18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4" t="s">
        <v>66</v>
      </c>
      <c r="B430" s="13">
        <v>8</v>
      </c>
      <c r="C430" s="14" t="str">
        <f>'Original 1-10'!C899</f>
        <v>Daniel Sundag</v>
      </c>
      <c r="D430" s="14" t="str">
        <f>'Original 1-10'!D899</f>
        <v>Kingwood HS</v>
      </c>
      <c r="E430" s="13">
        <v>3</v>
      </c>
      <c r="F430" s="10"/>
      <c r="G430" s="10"/>
      <c r="H430" s="18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7" t="s">
        <v>67</v>
      </c>
      <c r="B431" s="6">
        <v>2</v>
      </c>
      <c r="C431" s="7" t="str">
        <f>'Original 1-10'!C903</f>
        <v>Caraline Alston</v>
      </c>
      <c r="D431" s="7" t="str">
        <f>'Original 1-10'!D903</f>
        <v>Kingwood HS</v>
      </c>
      <c r="E431" s="6">
        <v>10</v>
      </c>
      <c r="F431" s="10"/>
      <c r="G431" s="10"/>
      <c r="H431" s="18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4" t="s">
        <v>67</v>
      </c>
      <c r="B432" s="13">
        <v>6</v>
      </c>
      <c r="C432" s="14" t="str">
        <f>'Original 1-10'!C907</f>
        <v>Charlotte Cousins</v>
      </c>
      <c r="D432" s="14" t="str">
        <f>'Original 1-10'!D907</f>
        <v>Kingwood HS</v>
      </c>
      <c r="E432" s="13">
        <v>6</v>
      </c>
      <c r="F432" s="10"/>
      <c r="G432" s="10"/>
      <c r="H432" s="18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7" t="s">
        <v>81</v>
      </c>
      <c r="B433" s="6">
        <v>5</v>
      </c>
      <c r="C433" s="7" t="str">
        <f>'Original 1-10'!C36</f>
        <v>Taylor Smith</v>
      </c>
      <c r="D433" s="7" t="str">
        <f>'Original 1-10'!D36</f>
        <v>Klein HS</v>
      </c>
      <c r="E433" s="6">
        <v>7</v>
      </c>
      <c r="F433" s="10">
        <f>SUM(E433:E438)</f>
        <v>26</v>
      </c>
      <c r="G433" s="10"/>
      <c r="H433" s="18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>
      <c r="A434" s="14" t="s">
        <v>13</v>
      </c>
      <c r="B434" s="13">
        <v>9</v>
      </c>
      <c r="C434" s="14" t="str">
        <f>'Original 1-10'!C110</f>
        <v>Sarah Fauth</v>
      </c>
      <c r="D434" s="14" t="str">
        <f>'Original 1-10'!D110</f>
        <v>Klein HS</v>
      </c>
      <c r="E434" s="13">
        <v>2</v>
      </c>
      <c r="F434" s="10"/>
      <c r="G434" s="10"/>
      <c r="H434" s="18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4" t="s">
        <v>70</v>
      </c>
      <c r="B435" s="13">
        <v>9</v>
      </c>
      <c r="C435" s="14" t="str">
        <f>'Original 1-10'!C140</f>
        <v>Katlynn Mowrer</v>
      </c>
      <c r="D435" s="14" t="str">
        <f>'Original 1-10'!D140</f>
        <v>Klein HS</v>
      </c>
      <c r="E435" s="13">
        <v>2</v>
      </c>
      <c r="F435" s="10"/>
      <c r="G435" s="10"/>
      <c r="H435" s="18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4" t="s">
        <v>74</v>
      </c>
      <c r="B436" s="13">
        <v>6</v>
      </c>
      <c r="C436" s="14" t="str">
        <f>'Original 1-10'!C337</f>
        <v>Katlynn Mowrer</v>
      </c>
      <c r="D436" s="14" t="str">
        <f>'Original 1-10'!D337</f>
        <v>Klein HS</v>
      </c>
      <c r="E436" s="13">
        <v>5</v>
      </c>
      <c r="F436" s="10"/>
      <c r="G436" s="10"/>
      <c r="H436" s="18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7" t="s">
        <v>75</v>
      </c>
      <c r="B437" s="6">
        <v>5</v>
      </c>
      <c r="C437" s="7" t="str">
        <f>'Original 1-10'!C356</f>
        <v>Kayla Johnson</v>
      </c>
      <c r="D437" s="7" t="str">
        <f>'Original 1-10'!D356</f>
        <v>Klein HS</v>
      </c>
      <c r="E437" s="6">
        <v>6</v>
      </c>
      <c r="F437" s="10"/>
      <c r="G437" s="10"/>
      <c r="H437" s="18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4" t="s">
        <v>78</v>
      </c>
      <c r="B438" s="13">
        <v>7</v>
      </c>
      <c r="C438" s="14" t="str">
        <f>'Original 1-10'!C708</f>
        <v>Sarah Fauth</v>
      </c>
      <c r="D438" s="14" t="str">
        <f>'Original 1-10'!D708</f>
        <v>Klein HS</v>
      </c>
      <c r="E438" s="13">
        <v>4</v>
      </c>
      <c r="F438" s="10"/>
      <c r="G438" s="10"/>
      <c r="H438" s="18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5" t="s">
        <v>5</v>
      </c>
      <c r="B439" s="6">
        <v>2</v>
      </c>
      <c r="C439" s="7" t="str">
        <f>'Original 1-10'!C3</f>
        <v>Luisa Boettner</v>
      </c>
      <c r="D439" s="7" t="str">
        <f>'Original 1-10'!D3</f>
        <v>Klein Oak HS</v>
      </c>
      <c r="E439" s="6">
        <v>10</v>
      </c>
      <c r="F439" s="10">
        <f>SUM(E439:E462)</f>
        <v>139</v>
      </c>
      <c r="G439" s="10"/>
      <c r="H439" s="18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7" t="s">
        <v>8</v>
      </c>
      <c r="B440" s="6">
        <v>4</v>
      </c>
      <c r="C440" s="7" t="str">
        <f>'Original 1-10'!C45</f>
        <v>Itzuri Garcia</v>
      </c>
      <c r="D440" s="7" t="str">
        <f>'Original 1-10'!D45</f>
        <v>Klein Oak HS</v>
      </c>
      <c r="E440" s="6">
        <v>9</v>
      </c>
      <c r="F440" s="10"/>
      <c r="G440" s="10"/>
      <c r="H440" s="18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4" t="s">
        <v>14</v>
      </c>
      <c r="B441" s="13">
        <v>8</v>
      </c>
      <c r="C441" s="14" t="str">
        <f>'Original 1-10'!C119</f>
        <v>Noah Plesko</v>
      </c>
      <c r="D441" s="14" t="str">
        <f>'Original 1-10'!D119</f>
        <v>Klein Oak HS</v>
      </c>
      <c r="E441" s="13">
        <v>5</v>
      </c>
      <c r="F441" s="10"/>
      <c r="G441" s="10"/>
      <c r="H441" s="18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7" t="s">
        <v>15</v>
      </c>
      <c r="B442" s="6">
        <v>4</v>
      </c>
      <c r="C442" s="7" t="str">
        <f>'Original 1-10'!C125</f>
        <v>Lexi Browne</v>
      </c>
      <c r="D442" s="7" t="str">
        <f>'Original 1-10'!D125</f>
        <v>Klein Oak HS</v>
      </c>
      <c r="E442" s="6">
        <v>9</v>
      </c>
      <c r="F442" s="10"/>
      <c r="G442" s="10"/>
      <c r="H442" s="18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4" t="s">
        <v>70</v>
      </c>
      <c r="B443" s="13">
        <v>6</v>
      </c>
      <c r="C443" s="14" t="str">
        <f>'Original 1-10'!C137</f>
        <v>Rocio Chitay</v>
      </c>
      <c r="D443" s="14" t="str">
        <f>'Original 1-10'!D137</f>
        <v>Klein Oak HS</v>
      </c>
      <c r="E443" s="13">
        <v>5</v>
      </c>
      <c r="F443" s="10"/>
      <c r="G443" s="10"/>
      <c r="H443" s="18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4" t="s">
        <v>17</v>
      </c>
      <c r="B444" s="13">
        <v>8</v>
      </c>
      <c r="C444" s="14" t="str">
        <f>'Original 1-10'!C189</f>
        <v>Ethan Galley</v>
      </c>
      <c r="D444" s="14" t="str">
        <f>'Original 1-10'!D189</f>
        <v>Klein Oak HS</v>
      </c>
      <c r="E444" s="13">
        <v>5</v>
      </c>
      <c r="F444" s="10"/>
      <c r="G444" s="10"/>
      <c r="H444" s="18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4" t="s">
        <v>17</v>
      </c>
      <c r="B445" s="13">
        <v>9</v>
      </c>
      <c r="C445" s="14" t="str">
        <f>'Original 1-10'!C190</f>
        <v>Carlos Guzman</v>
      </c>
      <c r="D445" s="14" t="str">
        <f>'Original 1-10'!D190</f>
        <v>Klein Oak HS</v>
      </c>
      <c r="E445" s="13">
        <v>4</v>
      </c>
      <c r="F445" s="10"/>
      <c r="G445" s="10"/>
      <c r="H445" s="18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7" t="s">
        <v>19</v>
      </c>
      <c r="B446" s="6">
        <v>1</v>
      </c>
      <c r="C446" s="7" t="str">
        <f>'Original 1-10'!C202</f>
        <v>Luisa Boettner</v>
      </c>
      <c r="D446" s="7" t="str">
        <f>'Original 1-10'!D202</f>
        <v>Klein Oak HS</v>
      </c>
      <c r="E446" s="6">
        <v>14</v>
      </c>
      <c r="F446" s="10"/>
      <c r="G446" s="10"/>
      <c r="H446" s="18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4" t="s">
        <v>73</v>
      </c>
      <c r="B447" s="13">
        <v>8</v>
      </c>
      <c r="C447" s="14" t="str">
        <f>'Original 1-10'!C299</f>
        <v>Lorelei Husband</v>
      </c>
      <c r="D447" s="14" t="str">
        <f>'Original 1-10'!D299</f>
        <v>Klein Oak HS</v>
      </c>
      <c r="E447" s="13">
        <v>3</v>
      </c>
      <c r="F447" s="10"/>
      <c r="G447" s="10"/>
      <c r="H447" s="18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4" t="s">
        <v>29</v>
      </c>
      <c r="B448" s="13">
        <v>8</v>
      </c>
      <c r="C448" s="14" t="str">
        <f>'Original 1-10'!C329</f>
        <v>Mitch Marine</v>
      </c>
      <c r="D448" s="14" t="str">
        <f>'Original 1-10'!D329</f>
        <v>Klein Oak HS</v>
      </c>
      <c r="E448" s="13">
        <v>3</v>
      </c>
      <c r="F448" s="10"/>
      <c r="G448" s="10"/>
      <c r="H448" s="18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4" t="s">
        <v>33</v>
      </c>
      <c r="B449" s="13">
        <v>6</v>
      </c>
      <c r="C449" s="14" t="str">
        <f>'Original 1-10'!C347</f>
        <v>Tenten Wright</v>
      </c>
      <c r="D449" s="14" t="str">
        <f>'Original 1-10'!D347</f>
        <v>Klein Oak HS</v>
      </c>
      <c r="E449" s="13">
        <v>7</v>
      </c>
      <c r="F449" s="10"/>
      <c r="G449" s="10"/>
      <c r="H449" s="18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4" t="s">
        <v>40</v>
      </c>
      <c r="B450" s="13">
        <v>7</v>
      </c>
      <c r="C450" s="14" t="str">
        <f>'Original 1-10'!C408</f>
        <v>Christina Brueckner</v>
      </c>
      <c r="D450" s="14" t="str">
        <f>'Original 1-10'!D408</f>
        <v>Klein Oak HS</v>
      </c>
      <c r="E450" s="13">
        <v>4</v>
      </c>
      <c r="F450" s="10"/>
      <c r="G450" s="10"/>
      <c r="H450" s="18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4" t="s">
        <v>41</v>
      </c>
      <c r="B451" s="13">
        <v>9</v>
      </c>
      <c r="C451" s="14" t="str">
        <f>'Original 1-10'!C430</f>
        <v>Emily Scull</v>
      </c>
      <c r="D451" s="14" t="str">
        <f>'Original 1-10'!D430</f>
        <v>Klein Oak HS</v>
      </c>
      <c r="E451" s="13">
        <v>3</v>
      </c>
      <c r="F451" s="10"/>
      <c r="G451" s="10"/>
      <c r="H451" s="18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7" t="s">
        <v>43</v>
      </c>
      <c r="B452" s="6">
        <v>5</v>
      </c>
      <c r="C452" s="7" t="str">
        <f>'Original 1-10'!C496</f>
        <v>Theodora Pavlovic</v>
      </c>
      <c r="D452" s="7" t="str">
        <f>'Original 1-10'!D496</f>
        <v>Klein Oak HS</v>
      </c>
      <c r="E452" s="6">
        <v>6</v>
      </c>
      <c r="F452" s="10"/>
      <c r="G452" s="10"/>
      <c r="H452" s="18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7" t="s">
        <v>104</v>
      </c>
      <c r="B453" s="6">
        <v>1</v>
      </c>
      <c r="C453" s="7" t="str">
        <f>'Original 1-10'!C572</f>
        <v>Luisa Boettner</v>
      </c>
      <c r="D453" s="7" t="str">
        <f>'Original 1-10'!D572</f>
        <v>Klein Oak HS</v>
      </c>
      <c r="E453" s="6">
        <v>12</v>
      </c>
      <c r="F453" s="10"/>
      <c r="G453" s="10"/>
      <c r="H453" s="18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4" t="s">
        <v>47</v>
      </c>
      <c r="B454" s="13">
        <v>6</v>
      </c>
      <c r="C454" s="14" t="str">
        <f>'Original 1-10'!C617</f>
        <v>Trent Wright</v>
      </c>
      <c r="D454" s="14" t="str">
        <f>'Original 1-10'!D617</f>
        <v>Klein Oak HS</v>
      </c>
      <c r="E454" s="13">
        <v>5</v>
      </c>
      <c r="F454" s="10"/>
      <c r="G454" s="10"/>
      <c r="H454" s="18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4" t="s">
        <v>48</v>
      </c>
      <c r="B455" s="13">
        <v>10</v>
      </c>
      <c r="C455" s="14" t="str">
        <f>'Original 1-10'!C651</f>
        <v>Sukitta Ninyong</v>
      </c>
      <c r="D455" s="14" t="str">
        <f>'Original 1-10'!D651</f>
        <v>Klein Oak HS</v>
      </c>
      <c r="E455" s="13">
        <v>1</v>
      </c>
      <c r="F455" s="10"/>
      <c r="G455" s="10"/>
      <c r="H455" s="18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4" t="s">
        <v>55</v>
      </c>
      <c r="B456" s="13">
        <v>10</v>
      </c>
      <c r="C456" s="14" t="str">
        <f>'Original 1-10'!C731</f>
        <v>Lexi Browne</v>
      </c>
      <c r="D456" s="14" t="str">
        <f>'Original 1-10'!D731</f>
        <v>Klein Oak HS</v>
      </c>
      <c r="E456" s="13">
        <v>1</v>
      </c>
      <c r="F456" s="10"/>
      <c r="G456" s="10"/>
      <c r="H456" s="18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4" t="s">
        <v>57</v>
      </c>
      <c r="B457" s="13">
        <v>9</v>
      </c>
      <c r="C457" s="14" t="str">
        <f>'Original 1-10'!C750</f>
        <v>Mitch Marine</v>
      </c>
      <c r="D457" s="14" t="str">
        <f>'Original 1-10'!D750</f>
        <v>Klein Oak HS</v>
      </c>
      <c r="E457" s="13">
        <v>2</v>
      </c>
      <c r="F457" s="10"/>
      <c r="G457" s="10"/>
      <c r="H457" s="18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4" t="s">
        <v>59</v>
      </c>
      <c r="B458" s="13">
        <v>10</v>
      </c>
      <c r="C458" s="14" t="str">
        <f>'Original 1-10'!C811</f>
        <v>Evan Byall</v>
      </c>
      <c r="D458" s="14" t="str">
        <f>'Original 1-10'!D811</f>
        <v>Klein Oak HS</v>
      </c>
      <c r="E458" s="13">
        <v>1</v>
      </c>
      <c r="F458" s="10"/>
      <c r="G458" s="10"/>
      <c r="H458" s="18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5" t="s">
        <v>80</v>
      </c>
      <c r="B459" s="6">
        <v>1</v>
      </c>
      <c r="C459" s="5" t="str">
        <f>'Original 1-10'!C832</f>
        <v>Mia Gorus</v>
      </c>
      <c r="D459" s="7" t="str">
        <f>'Original 1-10'!D832</f>
        <v>Klein Oak HS</v>
      </c>
      <c r="E459" s="6">
        <v>14</v>
      </c>
      <c r="F459" s="10"/>
      <c r="G459" s="10"/>
      <c r="H459" s="18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5" t="s">
        <v>62</v>
      </c>
      <c r="B460" s="6">
        <v>3</v>
      </c>
      <c r="C460" s="5" t="str">
        <f>'Original 1-10'!C844</f>
        <v>Peter Khorani</v>
      </c>
      <c r="D460" s="7" t="str">
        <f>'Original 1-10'!D844</f>
        <v>Klein Oak HS</v>
      </c>
      <c r="E460" s="6">
        <v>10</v>
      </c>
      <c r="F460" s="10"/>
      <c r="G460" s="10"/>
      <c r="H460" s="18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4" t="s">
        <v>63</v>
      </c>
      <c r="B461" s="13">
        <v>9</v>
      </c>
      <c r="C461" s="14" t="str">
        <f>'Original 1-10'!C870</f>
        <v>Mia Gorus</v>
      </c>
      <c r="D461" s="14" t="str">
        <f>'Original 1-10'!D870</f>
        <v>Klein Oak HS</v>
      </c>
      <c r="E461" s="13">
        <v>2</v>
      </c>
      <c r="F461" s="10"/>
      <c r="G461" s="10"/>
      <c r="H461" s="18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22" t="s">
        <v>67</v>
      </c>
      <c r="B462" s="23">
        <v>8</v>
      </c>
      <c r="C462" s="14" t="str">
        <f>'Original 1-10'!C909</f>
        <v>Mia Gorus</v>
      </c>
      <c r="D462" s="14" t="str">
        <f>'Original 1-10'!D909</f>
        <v>Klein Oak HS</v>
      </c>
      <c r="E462" s="23">
        <v>4</v>
      </c>
      <c r="F462" s="10"/>
      <c r="G462" s="10"/>
      <c r="H462" s="18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5" t="s">
        <v>5</v>
      </c>
      <c r="B463" s="6">
        <v>1</v>
      </c>
      <c r="C463" s="7" t="str">
        <f>'Original 1-10'!C2</f>
        <v>Evgenya Kirichenko</v>
      </c>
      <c r="D463" s="7" t="str">
        <f>'Original 1-10'!D2</f>
        <v>Memorial HS</v>
      </c>
      <c r="E463" s="24">
        <v>12</v>
      </c>
      <c r="F463" s="10">
        <f>SUM(E463:E468)</f>
        <v>47</v>
      </c>
      <c r="G463" s="10"/>
      <c r="H463" s="18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25" t="s">
        <v>18</v>
      </c>
      <c r="B464" s="26">
        <v>3</v>
      </c>
      <c r="C464" s="7" t="str">
        <f>'Original 1-10'!C194</f>
        <v>Alexandra Freytes</v>
      </c>
      <c r="D464" s="7" t="str">
        <f>'Original 1-10'!D194</f>
        <v>Memorial HS</v>
      </c>
      <c r="E464" s="26">
        <v>10</v>
      </c>
      <c r="F464" s="10"/>
      <c r="G464" s="10"/>
      <c r="H464" s="18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4" t="s">
        <v>29</v>
      </c>
      <c r="B465" s="13">
        <v>9</v>
      </c>
      <c r="C465" s="14" t="str">
        <f>'Original 1-10'!C330</f>
        <v>Nadya Raksi</v>
      </c>
      <c r="D465" s="14" t="str">
        <f>'Original 1-10'!D330</f>
        <v>Memorial HS</v>
      </c>
      <c r="E465" s="13">
        <v>2</v>
      </c>
      <c r="F465" s="10"/>
      <c r="G465" s="10"/>
      <c r="H465" s="18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7" t="s">
        <v>57</v>
      </c>
      <c r="B466" s="6">
        <v>2</v>
      </c>
      <c r="C466" s="7" t="str">
        <f>'Original 1-10'!C743</f>
        <v>Alexandra Freytes</v>
      </c>
      <c r="D466" s="7" t="str">
        <f>'Original 1-10'!D743</f>
        <v>Memorial HS</v>
      </c>
      <c r="E466" s="6">
        <v>9</v>
      </c>
      <c r="F466" s="10"/>
      <c r="G466" s="10"/>
      <c r="H466" s="18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>
      <c r="A467" s="7" t="s">
        <v>61</v>
      </c>
      <c r="B467" s="6">
        <v>1</v>
      </c>
      <c r="C467" s="7" t="str">
        <f>'Original 1-10'!C822</f>
        <v>Nadya Raksi</v>
      </c>
      <c r="D467" s="7" t="str">
        <f>'Original 1-10'!D822</f>
        <v>Memorial HS</v>
      </c>
      <c r="E467" s="6">
        <v>10</v>
      </c>
      <c r="F467" s="10"/>
      <c r="G467" s="10"/>
      <c r="H467" s="18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4" t="s">
        <v>66</v>
      </c>
      <c r="B468" s="13">
        <v>7</v>
      </c>
      <c r="C468" s="14" t="str">
        <f>'Original 1-10'!C898</f>
        <v>Nadya Raksi</v>
      </c>
      <c r="D468" s="14" t="str">
        <f>'Original 1-10'!D898</f>
        <v>Memorial HS</v>
      </c>
      <c r="E468" s="13">
        <v>4</v>
      </c>
      <c r="F468" s="10"/>
      <c r="G468" s="10"/>
      <c r="H468" s="18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7" t="s">
        <v>7</v>
      </c>
      <c r="B469" s="6">
        <v>1</v>
      </c>
      <c r="C469" s="7" t="str">
        <f>'Original 1-10'!C22</f>
        <v>Morton Ranch HS</v>
      </c>
      <c r="D469" s="7" t="str">
        <f>'Original 1-10'!D22</f>
        <v>Morton Ranch HS</v>
      </c>
      <c r="E469" s="6">
        <v>12</v>
      </c>
      <c r="F469" s="10">
        <f>SUM(E469:E502)</f>
        <v>342</v>
      </c>
      <c r="G469" s="10"/>
      <c r="H469" s="18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4" t="s">
        <v>81</v>
      </c>
      <c r="B470" s="13">
        <v>6</v>
      </c>
      <c r="C470" s="14" t="str">
        <f>'Original 1-10'!C37</f>
        <v>K. Brown &amp; K. Smith</v>
      </c>
      <c r="D470" s="14" t="str">
        <f>'Original 1-10'!D37</f>
        <v>Morton Ranch HS</v>
      </c>
      <c r="E470" s="13">
        <v>6</v>
      </c>
      <c r="F470" s="10"/>
      <c r="G470" s="10"/>
      <c r="H470" s="18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7" t="s">
        <v>68</v>
      </c>
      <c r="B471" s="6">
        <v>5</v>
      </c>
      <c r="C471" s="7" t="str">
        <f>'Original 1-10'!C56</f>
        <v>Josue Campos &amp; Brandon Kerth</v>
      </c>
      <c r="D471" s="7" t="str">
        <f>'Original 1-10'!D56</f>
        <v>Morton Ranch HS</v>
      </c>
      <c r="E471" s="6">
        <v>6</v>
      </c>
      <c r="F471" s="10"/>
      <c r="G471" s="10"/>
      <c r="H471" s="18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4" t="s">
        <v>9</v>
      </c>
      <c r="B472" s="13">
        <v>10</v>
      </c>
      <c r="C472" s="14" t="str">
        <f>'Original 1-10'!C71</f>
        <v>Ronaldo Castro</v>
      </c>
      <c r="D472" s="14" t="str">
        <f>'Original 1-10'!D71</f>
        <v>Morton Ranch HS</v>
      </c>
      <c r="E472" s="13">
        <v>2</v>
      </c>
      <c r="F472" s="10"/>
      <c r="G472" s="10"/>
      <c r="H472" s="18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7" t="s">
        <v>10</v>
      </c>
      <c r="B473" s="6">
        <v>4</v>
      </c>
      <c r="C473" s="7" t="str">
        <f>'Original 1-10'!C75</f>
        <v>Gadiel Lara</v>
      </c>
      <c r="D473" s="7" t="str">
        <f>'Original 1-10'!D75</f>
        <v>Morton Ranch HS</v>
      </c>
      <c r="E473" s="6">
        <v>8</v>
      </c>
      <c r="F473" s="10"/>
      <c r="G473" s="10"/>
      <c r="H473" s="18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7" t="s">
        <v>94</v>
      </c>
      <c r="B474" s="6">
        <v>3</v>
      </c>
      <c r="C474" s="7" t="str">
        <f>'Original 1-10'!C144</f>
        <v>Ronaldo Castro &amp; Hiba Karani</v>
      </c>
      <c r="D474" s="7" t="str">
        <f>'Original 1-10'!D144</f>
        <v>Morton Ranch HS</v>
      </c>
      <c r="E474" s="6">
        <v>16</v>
      </c>
      <c r="F474" s="10"/>
      <c r="G474" s="10"/>
      <c r="H474" s="18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7" t="s">
        <v>97</v>
      </c>
      <c r="B475" s="6">
        <v>3</v>
      </c>
      <c r="C475" s="7" t="str">
        <f>'Original 1-10'!C154</f>
        <v>Ashley Araniva &amp; Brandon Kerth</v>
      </c>
      <c r="D475" s="7" t="str">
        <f>'Original 1-10'!D154</f>
        <v>Morton Ranch HS</v>
      </c>
      <c r="E475" s="6">
        <v>16</v>
      </c>
      <c r="F475" s="10"/>
      <c r="G475" s="10"/>
      <c r="H475" s="18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7" t="s">
        <v>98</v>
      </c>
      <c r="B476" s="6">
        <v>4</v>
      </c>
      <c r="C476" s="7" t="str">
        <f>'Original 1-10'!C165</f>
        <v>Zoe Contreras &amp; Fernando Ramirez</v>
      </c>
      <c r="D476" s="7" t="str">
        <f>'Original 1-10'!D165</f>
        <v>Morton Ranch HS</v>
      </c>
      <c r="E476" s="6">
        <v>14</v>
      </c>
      <c r="F476" s="10"/>
      <c r="G476" s="10"/>
      <c r="H476" s="18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7" t="s">
        <v>16</v>
      </c>
      <c r="B477" s="6">
        <v>5</v>
      </c>
      <c r="C477" s="7" t="str">
        <f>'Original 1-10'!C176</f>
        <v>Phuc Dang &amp; Maia Rogers</v>
      </c>
      <c r="D477" s="7" t="str">
        <f>'Original 1-10'!D176</f>
        <v>Morton Ranch HS</v>
      </c>
      <c r="E477" s="6">
        <v>12</v>
      </c>
      <c r="F477" s="10"/>
      <c r="G477" s="10"/>
      <c r="H477" s="18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7" t="s">
        <v>71</v>
      </c>
      <c r="B478" s="6">
        <v>3</v>
      </c>
      <c r="C478" s="7" t="str">
        <f>'Original 1-10'!C214</f>
        <v>Jonathan Salgado &amp; Paige Horrell</v>
      </c>
      <c r="D478" s="7" t="str">
        <f>'Original 1-10'!D214</f>
        <v>Morton Ranch HS</v>
      </c>
      <c r="E478" s="6">
        <v>10</v>
      </c>
      <c r="F478" s="10"/>
      <c r="G478" s="10"/>
      <c r="H478" s="18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7" t="s">
        <v>95</v>
      </c>
      <c r="B479" s="6">
        <v>3</v>
      </c>
      <c r="C479" s="7" t="str">
        <f>'Original 1-10'!C224</f>
        <v>Morton Ranch HS</v>
      </c>
      <c r="D479" s="7" t="str">
        <f>'Original 1-10'!D224</f>
        <v>Morton Ranch HS</v>
      </c>
      <c r="E479" s="6">
        <v>24</v>
      </c>
      <c r="F479" s="10"/>
      <c r="G479" s="10"/>
      <c r="H479" s="18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7" t="s">
        <v>20</v>
      </c>
      <c r="B480" s="6">
        <v>3</v>
      </c>
      <c r="C480" s="7" t="str">
        <f>'Original 1-10'!C234</f>
        <v>Morton Ranch HS</v>
      </c>
      <c r="D480" s="7" t="str">
        <f>'Original 1-10'!D234</f>
        <v>Morton Ranch HS</v>
      </c>
      <c r="E480" s="6">
        <v>8</v>
      </c>
      <c r="F480" s="10"/>
      <c r="G480" s="10"/>
      <c r="H480" s="18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7" t="s">
        <v>82</v>
      </c>
      <c r="B481" s="6">
        <v>1</v>
      </c>
      <c r="C481" s="7" t="str">
        <f>'Original 1-10'!C242</f>
        <v>Morton Ranch HS</v>
      </c>
      <c r="D481" s="7" t="str">
        <f>'Original 1-10'!D242</f>
        <v>Morton Ranch HS</v>
      </c>
      <c r="E481" s="6">
        <v>10</v>
      </c>
      <c r="F481" s="10"/>
      <c r="G481" s="10"/>
      <c r="H481" s="18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4" t="s">
        <v>73</v>
      </c>
      <c r="B482" s="13">
        <v>10</v>
      </c>
      <c r="C482" s="14" t="str">
        <f>'Original 1-10'!C301</f>
        <v>Sean Quintanilla</v>
      </c>
      <c r="D482" s="14" t="str">
        <f>'Original 1-10'!D301</f>
        <v>Morton Ranch HS</v>
      </c>
      <c r="E482" s="13">
        <v>1</v>
      </c>
      <c r="F482" s="10"/>
      <c r="G482" s="10"/>
      <c r="H482" s="18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7" t="s">
        <v>74</v>
      </c>
      <c r="B483" s="6">
        <v>4</v>
      </c>
      <c r="C483" s="7" t="str">
        <f>'Original 1-10'!C335</f>
        <v>Paige Horrell</v>
      </c>
      <c r="D483" s="7" t="str">
        <f>'Original 1-10'!D335</f>
        <v>Morton Ranch HS</v>
      </c>
      <c r="E483" s="6">
        <v>7</v>
      </c>
      <c r="F483" s="10"/>
      <c r="G483" s="10"/>
      <c r="H483" s="18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7" t="s">
        <v>75</v>
      </c>
      <c r="B484" s="6">
        <v>1</v>
      </c>
      <c r="C484" s="7" t="str">
        <f>'Original 1-10'!C352</f>
        <v>Enamorado, Robinson, Vickers</v>
      </c>
      <c r="D484" s="7" t="str">
        <f>'Original 1-10'!D352</f>
        <v>Morton Ranch HS</v>
      </c>
      <c r="E484" s="6">
        <v>10</v>
      </c>
      <c r="F484" s="10"/>
      <c r="G484" s="10"/>
      <c r="H484" s="18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4" t="s">
        <v>38</v>
      </c>
      <c r="B485" s="13">
        <v>7</v>
      </c>
      <c r="C485" s="14" t="str">
        <f>'Original 1-10'!C388</f>
        <v>Morton Ranch HS</v>
      </c>
      <c r="D485" s="14" t="str">
        <f>'Original 1-10'!D388</f>
        <v>Morton Ranch HS</v>
      </c>
      <c r="E485" s="13">
        <v>14</v>
      </c>
      <c r="F485" s="10"/>
      <c r="G485" s="10"/>
      <c r="H485" s="18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7" t="s">
        <v>39</v>
      </c>
      <c r="B486" s="6">
        <v>4</v>
      </c>
      <c r="C486" s="7" t="str">
        <f>'Original 1-10'!C395</f>
        <v>Demitri O'Day</v>
      </c>
      <c r="D486" s="7" t="str">
        <f>'Original 1-10'!D395</f>
        <v>Morton Ranch HS</v>
      </c>
      <c r="E486" s="6">
        <v>8</v>
      </c>
      <c r="F486" s="10"/>
      <c r="G486" s="10"/>
      <c r="H486" s="18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7" t="s">
        <v>101</v>
      </c>
      <c r="B487" s="6">
        <v>1</v>
      </c>
      <c r="C487" s="7" t="str">
        <f>'Original 1-10'!C412</f>
        <v>Morton Ranch HS</v>
      </c>
      <c r="D487" s="7" t="str">
        <f>'Original 1-10'!D412</f>
        <v>Morton Ranch HS</v>
      </c>
      <c r="E487" s="6">
        <v>30</v>
      </c>
      <c r="F487" s="10"/>
      <c r="G487" s="10"/>
      <c r="H487" s="18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4" t="s">
        <v>76</v>
      </c>
      <c r="B488" s="13">
        <v>6</v>
      </c>
      <c r="C488" s="14" t="str">
        <f>'Original 1-10'!C517</f>
        <v>Morton Ranch HS</v>
      </c>
      <c r="D488" s="14" t="str">
        <f>'Original 1-10'!D517</f>
        <v>Morton Ranch HS</v>
      </c>
      <c r="E488" s="13">
        <v>7</v>
      </c>
      <c r="F488" s="10"/>
      <c r="G488" s="10"/>
      <c r="H488" s="18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4" t="s">
        <v>44</v>
      </c>
      <c r="B489" s="13">
        <v>8</v>
      </c>
      <c r="C489" s="14" t="str">
        <f>'Original 1-10'!C529</f>
        <v>Arian DeLeon</v>
      </c>
      <c r="D489" s="14" t="str">
        <f>'Original 1-10'!D529</f>
        <v>Morton Ranch HS</v>
      </c>
      <c r="E489" s="13">
        <v>3</v>
      </c>
      <c r="F489" s="10"/>
      <c r="G489" s="10"/>
      <c r="H489" s="18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7" t="s">
        <v>96</v>
      </c>
      <c r="B490" s="6">
        <v>5</v>
      </c>
      <c r="C490" s="7" t="str">
        <f>'Original 1-10'!C626</f>
        <v>Morton Ranch HS</v>
      </c>
      <c r="D490" s="7" t="str">
        <f>'Original 1-10'!D626</f>
        <v>Morton Ranch HS</v>
      </c>
      <c r="E490" s="6">
        <v>12</v>
      </c>
      <c r="F490" s="10"/>
      <c r="G490" s="10"/>
      <c r="H490" s="18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7" t="s">
        <v>77</v>
      </c>
      <c r="B491" s="6">
        <v>4</v>
      </c>
      <c r="C491" s="7" t="str">
        <f>'Original 1-10'!C635</f>
        <v>Morton Ranch HS</v>
      </c>
      <c r="D491" s="7" t="str">
        <f>'Original 1-10'!D635</f>
        <v>Morton Ranch HS</v>
      </c>
      <c r="E491" s="6">
        <v>14</v>
      </c>
      <c r="F491" s="10"/>
      <c r="G491" s="10"/>
      <c r="H491" s="18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4" t="s">
        <v>48</v>
      </c>
      <c r="B492" s="13">
        <v>6</v>
      </c>
      <c r="C492" s="14" t="str">
        <f>'Original 1-10'!C647</f>
        <v>Andres Correa</v>
      </c>
      <c r="D492" s="14" t="str">
        <f>'Original 1-10'!D647</f>
        <v>Morton Ranch HS</v>
      </c>
      <c r="E492" s="13">
        <v>5</v>
      </c>
      <c r="F492" s="10"/>
      <c r="G492" s="10"/>
      <c r="H492" s="18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4" t="s">
        <v>52</v>
      </c>
      <c r="B493" s="13">
        <v>7</v>
      </c>
      <c r="C493" s="14" t="str">
        <f>'Original 1-10'!C688</f>
        <v>Fernando Ramirez &amp; Adriana Zamorano</v>
      </c>
      <c r="D493" s="14" t="str">
        <f>'Original 1-10'!D688</f>
        <v>Morton Ranch HS</v>
      </c>
      <c r="E493" s="13">
        <v>5</v>
      </c>
      <c r="F493" s="10"/>
      <c r="G493" s="10"/>
      <c r="H493" s="18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4" t="s">
        <v>78</v>
      </c>
      <c r="B494" s="13">
        <v>8</v>
      </c>
      <c r="C494" s="14" t="str">
        <f>'Original 1-10'!C709</f>
        <v>Joseph Salinas</v>
      </c>
      <c r="D494" s="14" t="str">
        <f>'Original 1-10'!D709</f>
        <v>Morton Ranch HS</v>
      </c>
      <c r="E494" s="13">
        <v>3</v>
      </c>
      <c r="F494" s="10"/>
      <c r="G494" s="10"/>
      <c r="H494" s="18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7" t="s">
        <v>54</v>
      </c>
      <c r="B495" s="6">
        <v>4</v>
      </c>
      <c r="C495" s="7" t="str">
        <f>'Original 1-10'!C715</f>
        <v>Erick Cabal</v>
      </c>
      <c r="D495" s="7" t="str">
        <f>'Original 1-10'!D715</f>
        <v>Morton Ranch HS</v>
      </c>
      <c r="E495" s="6">
        <v>7</v>
      </c>
      <c r="F495" s="10"/>
      <c r="G495" s="10"/>
      <c r="H495" s="18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4" t="s">
        <v>54</v>
      </c>
      <c r="B496" s="13">
        <v>6</v>
      </c>
      <c r="C496" s="14" t="str">
        <f>'Original 1-10'!C717</f>
        <v>Hiba  Karami</v>
      </c>
      <c r="D496" s="14" t="str">
        <f>'Original 1-10'!D717</f>
        <v>Morton Ranch HS</v>
      </c>
      <c r="E496" s="13">
        <v>5</v>
      </c>
      <c r="F496" s="10"/>
      <c r="G496" s="10"/>
      <c r="H496" s="18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7" t="s">
        <v>99</v>
      </c>
      <c r="B497" s="6">
        <v>4</v>
      </c>
      <c r="C497" s="7" t="str">
        <f>'Original 1-10'!C755</f>
        <v>Morton Ranch HS</v>
      </c>
      <c r="D497" s="7" t="str">
        <f>'Original 1-10'!D755</f>
        <v>Morton Ranch HS</v>
      </c>
      <c r="E497" s="6">
        <v>14</v>
      </c>
      <c r="F497" s="10"/>
      <c r="G497" s="10"/>
      <c r="H497" s="18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7" t="s">
        <v>92</v>
      </c>
      <c r="B498" s="6">
        <v>5</v>
      </c>
      <c r="C498" s="7" t="str">
        <f>'Original 1-10'!C766</f>
        <v>Morton Ranch HS</v>
      </c>
      <c r="D498" s="7" t="str">
        <f>'Original 1-10'!D766</f>
        <v>Morton Ranch HS</v>
      </c>
      <c r="E498" s="6">
        <v>12</v>
      </c>
      <c r="F498" s="10"/>
      <c r="G498" s="10"/>
      <c r="H498" s="18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7" t="s">
        <v>103</v>
      </c>
      <c r="B499" s="6">
        <v>1</v>
      </c>
      <c r="C499" s="7" t="str">
        <f>'Original 1-10'!C772</f>
        <v>Morton Ranch HS</v>
      </c>
      <c r="D499" s="7" t="str">
        <f>'Original 1-10'!D772</f>
        <v>Morton Ranch HS</v>
      </c>
      <c r="E499" s="6">
        <v>20</v>
      </c>
      <c r="F499" s="10"/>
      <c r="G499" s="10"/>
      <c r="H499" s="18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>
      <c r="A500" s="7" t="s">
        <v>58</v>
      </c>
      <c r="B500" s="6">
        <v>5</v>
      </c>
      <c r="C500" s="7" t="str">
        <f>'Original 1-10'!C786</f>
        <v>Morton Ranch HS</v>
      </c>
      <c r="D500" s="7" t="str">
        <f>'Original 1-10'!D786</f>
        <v>Morton Ranch HS</v>
      </c>
      <c r="E500" s="6">
        <v>12</v>
      </c>
      <c r="F500" s="10"/>
      <c r="G500" s="10"/>
      <c r="H500" s="18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4" t="s">
        <v>79</v>
      </c>
      <c r="B501" s="13">
        <v>7</v>
      </c>
      <c r="C501" s="14" t="str">
        <f>'Original 1-10'!C798</f>
        <v>Gezim Rizahv</v>
      </c>
      <c r="D501" s="14" t="str">
        <f>'Original 1-10'!D798</f>
        <v>Morton Ranch HS</v>
      </c>
      <c r="E501" s="13">
        <v>4</v>
      </c>
      <c r="F501" s="10"/>
      <c r="G501" s="10"/>
      <c r="H501" s="18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2" t="s">
        <v>80</v>
      </c>
      <c r="B502" s="13">
        <v>8</v>
      </c>
      <c r="C502" s="14" t="str">
        <f>'Original 1-10'!C839</f>
        <v>Hiba Karani</v>
      </c>
      <c r="D502" s="14" t="str">
        <f>'Original 1-10'!D839</f>
        <v>Morton Ranch HS</v>
      </c>
      <c r="E502" s="13">
        <v>5</v>
      </c>
      <c r="F502" s="10"/>
      <c r="G502" s="10"/>
      <c r="H502" s="18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2" t="s">
        <v>5</v>
      </c>
      <c r="B503" s="13">
        <v>6</v>
      </c>
      <c r="C503" s="14" t="str">
        <f>'Original 1-10'!C7</f>
        <v>Roxana Nolte</v>
      </c>
      <c r="D503" s="14" t="str">
        <f>'Original 1-10'!D7</f>
        <v>Taylor HS</v>
      </c>
      <c r="E503" s="13">
        <v>6</v>
      </c>
      <c r="F503" s="10">
        <f>SUM(E503:E519)</f>
        <v>152</v>
      </c>
      <c r="G503" s="10"/>
      <c r="H503" s="18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4" t="s">
        <v>7</v>
      </c>
      <c r="B504" s="13">
        <v>6</v>
      </c>
      <c r="C504" s="14" t="str">
        <f>'Original 1-10'!C27</f>
        <v>Taylor HS</v>
      </c>
      <c r="D504" s="14" t="str">
        <f>'Original 1-10'!D27</f>
        <v>Taylor HS</v>
      </c>
      <c r="E504" s="13">
        <v>6</v>
      </c>
      <c r="F504" s="10"/>
      <c r="G504" s="10"/>
      <c r="H504" s="18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7" t="s">
        <v>15</v>
      </c>
      <c r="B505" s="6">
        <v>2</v>
      </c>
      <c r="C505" s="7" t="str">
        <f>'Original 1-10'!C123</f>
        <v>Alec Sotelo</v>
      </c>
      <c r="D505" s="7" t="str">
        <f>'Original 1-10'!D123</f>
        <v>Taylor HS</v>
      </c>
      <c r="E505" s="6">
        <v>12</v>
      </c>
      <c r="F505" s="10"/>
      <c r="G505" s="10"/>
      <c r="H505" s="18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7" t="s">
        <v>19</v>
      </c>
      <c r="B506" s="6">
        <v>5</v>
      </c>
      <c r="C506" s="7" t="str">
        <f>'Original 1-10'!C206</f>
        <v>Roxana Nolte</v>
      </c>
      <c r="D506" s="7" t="str">
        <f>'Original 1-10'!D206</f>
        <v>Taylor HS</v>
      </c>
      <c r="E506" s="6">
        <v>8</v>
      </c>
      <c r="F506" s="10"/>
      <c r="G506" s="10"/>
      <c r="H506" s="18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7" t="s">
        <v>21</v>
      </c>
      <c r="B507" s="6">
        <v>1</v>
      </c>
      <c r="C507" s="7" t="str">
        <f>'Original 1-10'!C262</f>
        <v>Alec Sotelo</v>
      </c>
      <c r="D507" s="7" t="str">
        <f>'Original 1-10'!D262</f>
        <v>Taylor HS</v>
      </c>
      <c r="E507" s="6">
        <v>12</v>
      </c>
      <c r="F507" s="10"/>
      <c r="G507" s="10"/>
      <c r="H507" s="18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7" t="s">
        <v>22</v>
      </c>
      <c r="B508" s="6">
        <v>1</v>
      </c>
      <c r="C508" s="7" t="str">
        <f>'Original 1-10'!C272</f>
        <v>Kate Hopkins</v>
      </c>
      <c r="D508" s="7" t="str">
        <f>'Original 1-10'!D272</f>
        <v>Taylor HS</v>
      </c>
      <c r="E508" s="6">
        <v>12</v>
      </c>
      <c r="F508" s="10"/>
      <c r="G508" s="10"/>
      <c r="H508" s="18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4" t="s">
        <v>74</v>
      </c>
      <c r="B509" s="13">
        <v>7</v>
      </c>
      <c r="C509" s="14" t="str">
        <f>'Original 1-10'!C338</f>
        <v>Mira Barrow</v>
      </c>
      <c r="D509" s="14" t="str">
        <f>'Original 1-10'!D338</f>
        <v>Taylor HS</v>
      </c>
      <c r="E509" s="13">
        <v>4</v>
      </c>
      <c r="F509" s="10"/>
      <c r="G509" s="10"/>
      <c r="H509" s="18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4" t="s">
        <v>37</v>
      </c>
      <c r="B510" s="13">
        <v>6</v>
      </c>
      <c r="C510" s="14" t="str">
        <f>'Original 1-10'!C377</f>
        <v>Taylor HS</v>
      </c>
      <c r="D510" s="14" t="str">
        <f>'Original 1-10'!D377</f>
        <v>Taylor HS</v>
      </c>
      <c r="E510" s="13">
        <v>7</v>
      </c>
      <c r="F510" s="10"/>
      <c r="G510" s="10"/>
      <c r="H510" s="18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7" t="s">
        <v>38</v>
      </c>
      <c r="B511" s="6">
        <v>4</v>
      </c>
      <c r="C511" s="7" t="str">
        <f>'Original 1-10'!C385</f>
        <v>Taylor HS</v>
      </c>
      <c r="D511" s="7" t="str">
        <f>'Original 1-10'!D385</f>
        <v>Taylor HS</v>
      </c>
      <c r="E511" s="6">
        <v>21</v>
      </c>
      <c r="F511" s="10"/>
      <c r="G511" s="10"/>
      <c r="H511" s="18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7" t="s">
        <v>40</v>
      </c>
      <c r="B512" s="6">
        <v>5</v>
      </c>
      <c r="C512" s="7" t="str">
        <f>'Original 1-10'!C406</f>
        <v>Paolo Weiss</v>
      </c>
      <c r="D512" s="7" t="str">
        <f>'Original 1-10'!D406</f>
        <v>Taylor HS</v>
      </c>
      <c r="E512" s="6">
        <v>6</v>
      </c>
      <c r="F512" s="10"/>
      <c r="G512" s="10"/>
      <c r="H512" s="18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7" t="s">
        <v>49</v>
      </c>
      <c r="B513" s="6">
        <v>2</v>
      </c>
      <c r="C513" s="7" t="str">
        <f>'Original 1-10'!C653</f>
        <v>Alec Sotelo</v>
      </c>
      <c r="D513" s="7" t="str">
        <f>'Original 1-10'!D653</f>
        <v>Taylor HS</v>
      </c>
      <c r="E513" s="6">
        <v>9</v>
      </c>
      <c r="F513" s="10"/>
      <c r="G513" s="10"/>
      <c r="H513" s="18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7" t="s">
        <v>50</v>
      </c>
      <c r="B514" s="6">
        <v>2</v>
      </c>
      <c r="C514" s="7" t="str">
        <f>'Original 1-10'!C663</f>
        <v>Kate Hopkins</v>
      </c>
      <c r="D514" s="7" t="str">
        <f>'Original 1-10'!D663</f>
        <v>Taylor HS</v>
      </c>
      <c r="E514" s="6">
        <v>9</v>
      </c>
      <c r="F514" s="10"/>
      <c r="G514" s="10"/>
      <c r="H514" s="18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7" t="s">
        <v>53</v>
      </c>
      <c r="B515" s="6">
        <v>4</v>
      </c>
      <c r="C515" s="7" t="str">
        <f>'Original 1-10'!C695</f>
        <v>Taylor HS</v>
      </c>
      <c r="D515" s="7" t="str">
        <f>'Original 1-10'!D695</f>
        <v>Taylor HS</v>
      </c>
      <c r="E515" s="6">
        <v>8</v>
      </c>
      <c r="F515" s="10"/>
      <c r="G515" s="10"/>
      <c r="H515" s="18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4" t="s">
        <v>92</v>
      </c>
      <c r="B516" s="13">
        <v>6</v>
      </c>
      <c r="C516" s="14" t="str">
        <f>'Original 1-10'!C767</f>
        <v>Taylor HS</v>
      </c>
      <c r="D516" s="14" t="str">
        <f>'Original 1-10'!D767</f>
        <v>Taylor HS</v>
      </c>
      <c r="E516" s="13">
        <v>10</v>
      </c>
      <c r="F516" s="10"/>
      <c r="G516" s="10"/>
      <c r="H516" s="18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7" t="s">
        <v>58</v>
      </c>
      <c r="B517" s="6">
        <v>4</v>
      </c>
      <c r="C517" s="7" t="str">
        <f>'Original 1-10'!C785</f>
        <v>Taylor HS</v>
      </c>
      <c r="D517" s="7" t="str">
        <f>'Original 1-10'!D785</f>
        <v>Taylor HS</v>
      </c>
      <c r="E517" s="6">
        <v>14</v>
      </c>
      <c r="F517" s="10"/>
      <c r="G517" s="10"/>
      <c r="H517" s="18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7" t="s">
        <v>60</v>
      </c>
      <c r="B518" s="6">
        <v>5</v>
      </c>
      <c r="C518" s="7" t="str">
        <f>'Original 1-10'!C816</f>
        <v>Kate Hopkins</v>
      </c>
      <c r="D518" s="7" t="str">
        <f>'Original 1-10'!D816</f>
        <v>Taylor HS</v>
      </c>
      <c r="E518" s="6">
        <v>6</v>
      </c>
      <c r="F518" s="10"/>
      <c r="G518" s="10"/>
      <c r="H518" s="18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4" t="s">
        <v>65</v>
      </c>
      <c r="B519" s="13">
        <v>9</v>
      </c>
      <c r="C519" s="14" t="str">
        <f>'Original 1-10'!C890</f>
        <v>Kate Hopkins</v>
      </c>
      <c r="D519" s="14" t="str">
        <f>'Original 1-10'!D890</f>
        <v>Taylor HS</v>
      </c>
      <c r="E519" s="13">
        <v>2</v>
      </c>
      <c r="F519" s="10"/>
      <c r="G519" s="10"/>
      <c r="H519" s="18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2" t="s">
        <v>5</v>
      </c>
      <c r="B520" s="13">
        <v>7</v>
      </c>
      <c r="C520" s="14" t="str">
        <f>'Original 1-10'!C8</f>
        <v>Sohalia Schoen</v>
      </c>
      <c r="D520" s="14" t="str">
        <f>'Original 1-10'!D8</f>
        <v>The Woodlands HS</v>
      </c>
      <c r="E520" s="13">
        <v>5</v>
      </c>
      <c r="F520" s="10">
        <f>SUM(E520:E571)</f>
        <v>353</v>
      </c>
      <c r="G520" s="10"/>
      <c r="H520" s="18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7" t="s">
        <v>7</v>
      </c>
      <c r="B521" s="6">
        <v>5</v>
      </c>
      <c r="C521" s="7" t="str">
        <f>'Original 1-10'!C26</f>
        <v>The Woodlands HS</v>
      </c>
      <c r="D521" s="7" t="str">
        <f>'Original 1-10'!D26</f>
        <v>The Woodlands HS</v>
      </c>
      <c r="E521" s="6">
        <v>7</v>
      </c>
      <c r="F521" s="10"/>
      <c r="G521" s="10"/>
      <c r="H521" s="18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7" t="s">
        <v>81</v>
      </c>
      <c r="B522" s="6">
        <v>2</v>
      </c>
      <c r="C522" s="7" t="str">
        <f>'Original 1-10'!C33</f>
        <v>Gabrielle Henderson</v>
      </c>
      <c r="D522" s="7" t="str">
        <f>'Original 1-10'!D33</f>
        <v>The Woodlands HS</v>
      </c>
      <c r="E522" s="6">
        <v>10</v>
      </c>
      <c r="F522" s="10"/>
      <c r="G522" s="10"/>
      <c r="H522" s="18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4" t="s">
        <v>68</v>
      </c>
      <c r="B523" s="13">
        <v>6</v>
      </c>
      <c r="C523" s="14" t="str">
        <f>'Original 1-10'!C57</f>
        <v>Henderson, Logan, Trushenski</v>
      </c>
      <c r="D523" s="14" t="str">
        <f>'Original 1-10'!D57</f>
        <v>The Woodlands HS</v>
      </c>
      <c r="E523" s="13">
        <v>5</v>
      </c>
      <c r="F523" s="10"/>
      <c r="G523" s="10"/>
      <c r="H523" s="18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4" t="s">
        <v>9</v>
      </c>
      <c r="B524" s="13">
        <v>6</v>
      </c>
      <c r="C524" s="14" t="str">
        <f>'Original 1-10'!C67</f>
        <v>Samuel Hopkins</v>
      </c>
      <c r="D524" s="14" t="str">
        <f>'Original 1-10'!D67</f>
        <v>The Woodlands HS</v>
      </c>
      <c r="E524" s="13">
        <v>6</v>
      </c>
      <c r="F524" s="10"/>
      <c r="G524" s="10"/>
      <c r="H524" s="18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4" t="s">
        <v>9</v>
      </c>
      <c r="B525" s="13">
        <v>9</v>
      </c>
      <c r="C525" s="14" t="str">
        <f>'Original 1-10'!C70</f>
        <v>Lucy Long</v>
      </c>
      <c r="D525" s="14" t="str">
        <f>'Original 1-10'!D70</f>
        <v>The Woodlands HS</v>
      </c>
      <c r="E525" s="13">
        <v>3</v>
      </c>
      <c r="F525" s="10"/>
      <c r="G525" s="10"/>
      <c r="H525" s="18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7" t="s">
        <v>11</v>
      </c>
      <c r="B526" s="6">
        <v>1</v>
      </c>
      <c r="C526" s="7" t="str">
        <f>'Original 1-10'!C82</f>
        <v>Philip Steffen</v>
      </c>
      <c r="D526" s="7" t="str">
        <f>'Original 1-10'!D82</f>
        <v>The Woodlands HS</v>
      </c>
      <c r="E526" s="6">
        <v>12</v>
      </c>
      <c r="F526" s="10"/>
      <c r="G526" s="10"/>
      <c r="H526" s="18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7" t="s">
        <v>11</v>
      </c>
      <c r="B527" s="6">
        <v>2</v>
      </c>
      <c r="C527" s="7" t="str">
        <f>'Original 1-10'!C83</f>
        <v>Kevin Donoughue</v>
      </c>
      <c r="D527" s="7" t="str">
        <f>'Original 1-10'!D83</f>
        <v>The Woodlands HS</v>
      </c>
      <c r="E527" s="6">
        <v>10</v>
      </c>
      <c r="F527" s="10"/>
      <c r="G527" s="10"/>
      <c r="H527" s="18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7" t="s">
        <v>12</v>
      </c>
      <c r="B528" s="6">
        <v>5</v>
      </c>
      <c r="C528" s="7" t="str">
        <f>'Original 1-10'!C96</f>
        <v>Nicolas Prada</v>
      </c>
      <c r="D528" s="7" t="str">
        <f>'Original 1-10'!D96</f>
        <v>The Woodlands HS</v>
      </c>
      <c r="E528" s="6">
        <v>7</v>
      </c>
      <c r="F528" s="10"/>
      <c r="G528" s="10"/>
      <c r="H528" s="18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4" t="s">
        <v>13</v>
      </c>
      <c r="B529" s="13">
        <v>10</v>
      </c>
      <c r="C529" s="14" t="str">
        <f>'Original 1-10'!C111</f>
        <v>Reagan Loga &amp; Nico Prada</v>
      </c>
      <c r="D529" s="14" t="str">
        <f>'Original 1-10'!D111</f>
        <v>The Woodlands HS</v>
      </c>
      <c r="E529" s="13">
        <v>1</v>
      </c>
      <c r="F529" s="10"/>
      <c r="G529" s="10"/>
      <c r="H529" s="18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7" t="s">
        <v>14</v>
      </c>
      <c r="B530" s="6">
        <v>1</v>
      </c>
      <c r="C530" s="7" t="str">
        <f>'Original 1-10'!C112</f>
        <v>Mariana Ralda</v>
      </c>
      <c r="D530" s="7" t="str">
        <f>'Original 1-10'!D112</f>
        <v>The Woodlands HS</v>
      </c>
      <c r="E530" s="6">
        <v>14</v>
      </c>
      <c r="F530" s="10"/>
      <c r="G530" s="10"/>
      <c r="H530" s="18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7" t="s">
        <v>70</v>
      </c>
      <c r="B531" s="6">
        <v>4</v>
      </c>
      <c r="C531" s="7" t="str">
        <f>'Original 1-10'!C135</f>
        <v>Reagan Logan</v>
      </c>
      <c r="D531" s="7" t="str">
        <f>'Original 1-10'!D135</f>
        <v>The Woodlands HS</v>
      </c>
      <c r="E531" s="6">
        <v>7</v>
      </c>
      <c r="F531" s="10"/>
      <c r="G531" s="10"/>
      <c r="H531" s="18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4" t="s">
        <v>70</v>
      </c>
      <c r="B532" s="13">
        <v>10</v>
      </c>
      <c r="C532" s="14" t="str">
        <f>'Original 1-10'!C141</f>
        <v>Gabrielle Henderson</v>
      </c>
      <c r="D532" s="14" t="str">
        <f>'Original 1-10'!D141</f>
        <v>The Woodlands HS</v>
      </c>
      <c r="E532" s="13">
        <v>1</v>
      </c>
      <c r="F532" s="10"/>
      <c r="G532" s="10"/>
      <c r="H532" s="18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>
      <c r="A533" s="7" t="s">
        <v>16</v>
      </c>
      <c r="B533" s="6">
        <v>4</v>
      </c>
      <c r="C533" s="7" t="str">
        <f>'Original 1-10'!C175</f>
        <v>Collin Rue &amp; Mark Mueller</v>
      </c>
      <c r="D533" s="7" t="str">
        <f>'Original 1-10'!D175</f>
        <v>The Woodlands HS</v>
      </c>
      <c r="E533" s="6">
        <v>14</v>
      </c>
      <c r="F533" s="10"/>
      <c r="G533" s="10"/>
      <c r="H533" s="18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4" t="s">
        <v>18</v>
      </c>
      <c r="B534" s="13">
        <v>9</v>
      </c>
      <c r="C534" s="14" t="str">
        <f>'Original 1-10'!C200</f>
        <v>Caden Stott</v>
      </c>
      <c r="D534" s="14" t="str">
        <f>'Original 1-10'!D200</f>
        <v>The Woodlands HS</v>
      </c>
      <c r="E534" s="13">
        <v>4</v>
      </c>
      <c r="F534" s="10"/>
      <c r="G534" s="10"/>
      <c r="H534" s="18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4" t="s">
        <v>71</v>
      </c>
      <c r="B535" s="13">
        <v>6</v>
      </c>
      <c r="C535" s="14" t="str">
        <f>'Original 1-10'!C217</f>
        <v>Caden Stott &amp; Gabrielle Henderson</v>
      </c>
      <c r="D535" s="14" t="str">
        <f>'Original 1-10'!D217</f>
        <v>The Woodlands HS</v>
      </c>
      <c r="E535" s="13">
        <v>7</v>
      </c>
      <c r="F535" s="10"/>
      <c r="G535" s="10"/>
      <c r="H535" s="18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7" t="s">
        <v>72</v>
      </c>
      <c r="B536" s="6">
        <v>1</v>
      </c>
      <c r="C536" s="7" t="str">
        <f>'Original 1-10'!C252</f>
        <v>Samuel Hopkins</v>
      </c>
      <c r="D536" s="7" t="str">
        <f>'Original 1-10'!D252</f>
        <v>The Woodlands HS</v>
      </c>
      <c r="E536" s="6">
        <v>12</v>
      </c>
      <c r="F536" s="10"/>
      <c r="G536" s="10"/>
      <c r="H536" s="18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7" t="s">
        <v>72</v>
      </c>
      <c r="B537" s="6">
        <v>5</v>
      </c>
      <c r="C537" s="7" t="str">
        <f>'Original 1-10'!C256</f>
        <v>Lucy Long</v>
      </c>
      <c r="D537" s="7" t="str">
        <f>'Original 1-10'!D256</f>
        <v>The Woodlands HS</v>
      </c>
      <c r="E537" s="6">
        <v>7</v>
      </c>
      <c r="F537" s="10"/>
      <c r="G537" s="10"/>
      <c r="H537" s="18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4" t="s">
        <v>72</v>
      </c>
      <c r="B538" s="13">
        <v>7</v>
      </c>
      <c r="C538" s="14" t="str">
        <f>'Original 1-10'!C258</f>
        <v>Mariana Ralda</v>
      </c>
      <c r="D538" s="14" t="str">
        <f>'Original 1-10'!D258</f>
        <v>The Woodlands HS</v>
      </c>
      <c r="E538" s="13">
        <v>5</v>
      </c>
      <c r="F538" s="10"/>
      <c r="G538" s="10"/>
      <c r="H538" s="18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7" t="s">
        <v>22</v>
      </c>
      <c r="B539" s="6">
        <v>2</v>
      </c>
      <c r="C539" s="7" t="str">
        <f>'Original 1-10'!C273</f>
        <v>Reagan Logan</v>
      </c>
      <c r="D539" s="7" t="str">
        <f>'Original 1-10'!D273</f>
        <v>The Woodlands HS</v>
      </c>
      <c r="E539" s="6">
        <v>10</v>
      </c>
      <c r="F539" s="10"/>
      <c r="G539" s="10"/>
      <c r="H539" s="18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4" t="s">
        <v>22</v>
      </c>
      <c r="B540" s="13">
        <v>8</v>
      </c>
      <c r="C540" s="14" t="str">
        <f>'Original 1-10'!C279</f>
        <v>Ryan Harding</v>
      </c>
      <c r="D540" s="14" t="str">
        <f>'Original 1-10'!D279</f>
        <v>The Woodlands HS</v>
      </c>
      <c r="E540" s="13">
        <v>4</v>
      </c>
      <c r="F540" s="10"/>
      <c r="G540" s="10"/>
      <c r="H540" s="18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4" t="s">
        <v>23</v>
      </c>
      <c r="B541" s="13">
        <v>7</v>
      </c>
      <c r="C541" s="14" t="str">
        <f>'Original 1-10'!C288</f>
        <v>Michael Seelig</v>
      </c>
      <c r="D541" s="14" t="str">
        <f>'Original 1-10'!D288</f>
        <v>The Woodlands HS</v>
      </c>
      <c r="E541" s="13">
        <v>5</v>
      </c>
      <c r="F541" s="10"/>
      <c r="G541" s="10"/>
      <c r="H541" s="18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4" t="s">
        <v>23</v>
      </c>
      <c r="B542" s="13">
        <v>9</v>
      </c>
      <c r="C542" s="14" t="str">
        <f>'Original 1-10'!C290</f>
        <v>Olivia Anderson</v>
      </c>
      <c r="D542" s="14" t="str">
        <f>'Original 1-10'!D290</f>
        <v>The Woodlands HS</v>
      </c>
      <c r="E542" s="13">
        <v>3</v>
      </c>
      <c r="F542" s="10"/>
      <c r="G542" s="10"/>
      <c r="H542" s="18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4" t="s">
        <v>73</v>
      </c>
      <c r="B543" s="13">
        <v>7</v>
      </c>
      <c r="C543" s="14" t="str">
        <f>'Original 1-10'!C298</f>
        <v>Samuel Hopkins</v>
      </c>
      <c r="D543" s="14" t="str">
        <f>'Original 1-10'!D298</f>
        <v>The Woodlands HS</v>
      </c>
      <c r="E543" s="13">
        <v>4</v>
      </c>
      <c r="F543" s="10"/>
      <c r="G543" s="10"/>
      <c r="H543" s="18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7" t="s">
        <v>27</v>
      </c>
      <c r="B544" s="6">
        <v>4</v>
      </c>
      <c r="C544" s="7" t="str">
        <f>'Original 1-10'!C315</f>
        <v>Harrison Gernhard</v>
      </c>
      <c r="D544" s="7" t="str">
        <f>'Original 1-10'!D315</f>
        <v>The Woodlands HS</v>
      </c>
      <c r="E544" s="6">
        <v>7</v>
      </c>
      <c r="F544" s="10"/>
      <c r="G544" s="10"/>
      <c r="H544" s="18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7" t="s">
        <v>27</v>
      </c>
      <c r="B545" s="6">
        <v>5</v>
      </c>
      <c r="C545" s="7" t="str">
        <f>'Original 1-10'!C316</f>
        <v>Reagan Logan</v>
      </c>
      <c r="D545" s="7" t="str">
        <f>'Original 1-10'!D316</f>
        <v>The Woodlands HS</v>
      </c>
      <c r="E545" s="6">
        <v>6</v>
      </c>
      <c r="F545" s="10"/>
      <c r="G545" s="10"/>
      <c r="H545" s="18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4" t="s">
        <v>27</v>
      </c>
      <c r="B546" s="13">
        <v>6</v>
      </c>
      <c r="C546" s="14" t="str">
        <f>'Original 1-10'!C317</f>
        <v>Ryan Harding</v>
      </c>
      <c r="D546" s="14" t="str">
        <f>'Original 1-10'!D317</f>
        <v>The Woodlands HS</v>
      </c>
      <c r="E546" s="13">
        <v>5</v>
      </c>
      <c r="F546" s="10"/>
      <c r="G546" s="10"/>
      <c r="H546" s="18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4" t="s">
        <v>29</v>
      </c>
      <c r="B547" s="13">
        <v>6</v>
      </c>
      <c r="C547" s="14" t="str">
        <f>'Original 1-10'!C327</f>
        <v xml:space="preserve">Mark Mueller </v>
      </c>
      <c r="D547" s="14" t="str">
        <f>'Original 1-10'!D327</f>
        <v>The Woodlands HS</v>
      </c>
      <c r="E547" s="13">
        <v>5</v>
      </c>
      <c r="F547" s="10"/>
      <c r="G547" s="10"/>
      <c r="H547" s="18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4" t="s">
        <v>33</v>
      </c>
      <c r="B548" s="13">
        <v>7</v>
      </c>
      <c r="C548" s="14" t="str">
        <f>'Original 1-10'!C348</f>
        <v>Caden Stott</v>
      </c>
      <c r="D548" s="14" t="str">
        <f>'Original 1-10'!D348</f>
        <v>The Woodlands HS</v>
      </c>
      <c r="E548" s="13">
        <v>6</v>
      </c>
      <c r="F548" s="10"/>
      <c r="G548" s="10"/>
      <c r="H548" s="18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4" t="s">
        <v>37</v>
      </c>
      <c r="B549" s="13">
        <v>9</v>
      </c>
      <c r="C549" s="14" t="str">
        <f>'Original 1-10'!C380</f>
        <v>The Woodlands HS</v>
      </c>
      <c r="D549" s="14" t="str">
        <f>'Original 1-10'!D380</f>
        <v>The Woodlands HS</v>
      </c>
      <c r="E549" s="13">
        <v>4</v>
      </c>
      <c r="F549" s="10"/>
      <c r="G549" s="10"/>
      <c r="H549" s="18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7" t="s">
        <v>38</v>
      </c>
      <c r="B550" s="6">
        <v>2</v>
      </c>
      <c r="C550" s="7" t="str">
        <f>'Original 1-10'!C383</f>
        <v>The Woodlands HS</v>
      </c>
      <c r="D550" s="7" t="str">
        <f>'Original 1-10'!D383</f>
        <v>The Woodlands HS</v>
      </c>
      <c r="E550" s="6">
        <v>27</v>
      </c>
      <c r="F550" s="10"/>
      <c r="G550" s="10"/>
      <c r="H550" s="18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4" t="s">
        <v>39</v>
      </c>
      <c r="B551" s="13">
        <v>7</v>
      </c>
      <c r="C551" s="14" t="str">
        <f>'Original 1-10'!C398</f>
        <v>Gabrielle Henderson</v>
      </c>
      <c r="D551" s="14" t="str">
        <f>'Original 1-10'!D398</f>
        <v>The Woodlands HS</v>
      </c>
      <c r="E551" s="13">
        <v>5</v>
      </c>
      <c r="F551" s="10"/>
      <c r="G551" s="10"/>
      <c r="H551" s="18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7" t="s">
        <v>40</v>
      </c>
      <c r="B552" s="6">
        <v>2</v>
      </c>
      <c r="C552" s="7" t="str">
        <f>'Original 1-10'!C403</f>
        <v>Olivia Anderson</v>
      </c>
      <c r="D552" s="7" t="str">
        <f>'Original 1-10'!D403</f>
        <v>The Woodlands HS</v>
      </c>
      <c r="E552" s="6">
        <v>9</v>
      </c>
      <c r="F552" s="10"/>
      <c r="G552" s="10"/>
      <c r="H552" s="18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4" t="s">
        <v>42</v>
      </c>
      <c r="B553" s="13">
        <v>8</v>
      </c>
      <c r="C553" s="14" t="str">
        <f>'Original 1-10'!C469</f>
        <v>Johan Podowski</v>
      </c>
      <c r="D553" s="14" t="str">
        <f>'Original 1-10'!D469</f>
        <v>The Woodlands HS</v>
      </c>
      <c r="E553" s="13">
        <v>4</v>
      </c>
      <c r="F553" s="10"/>
      <c r="G553" s="10"/>
      <c r="H553" s="18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7" t="s">
        <v>76</v>
      </c>
      <c r="B554" s="6">
        <v>4</v>
      </c>
      <c r="C554" s="7" t="str">
        <f>'Original 1-10'!C515</f>
        <v>The Woodlands HS</v>
      </c>
      <c r="D554" s="7" t="str">
        <f>'Original 1-10'!D515</f>
        <v>The Woodlands HS</v>
      </c>
      <c r="E554" s="6">
        <v>9</v>
      </c>
      <c r="F554" s="10"/>
      <c r="G554" s="10"/>
      <c r="H554" s="18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7" t="s">
        <v>44</v>
      </c>
      <c r="B555" s="6">
        <v>3</v>
      </c>
      <c r="C555" s="7" t="str">
        <f>'Original 1-10'!C524</f>
        <v>Nico Prada</v>
      </c>
      <c r="D555" s="7" t="str">
        <f>'Original 1-10'!D524</f>
        <v>The Woodlands HS</v>
      </c>
      <c r="E555" s="6">
        <v>8</v>
      </c>
      <c r="F555" s="10"/>
      <c r="G555" s="10"/>
      <c r="H555" s="18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7" t="s">
        <v>46</v>
      </c>
      <c r="B556" s="6">
        <v>2</v>
      </c>
      <c r="C556" s="7" t="str">
        <f>'Original 1-10'!C603</f>
        <v>Paul Iglesias</v>
      </c>
      <c r="D556" s="7" t="str">
        <f>'Original 1-10'!D603</f>
        <v>The Woodlands HS</v>
      </c>
      <c r="E556" s="6">
        <v>9</v>
      </c>
      <c r="F556" s="10"/>
      <c r="G556" s="10"/>
      <c r="H556" s="18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7" t="s">
        <v>50</v>
      </c>
      <c r="B557" s="6">
        <v>4</v>
      </c>
      <c r="C557" s="7" t="str">
        <f>'Original 1-10'!C665</f>
        <v>Reagan Logan</v>
      </c>
      <c r="D557" s="7" t="str">
        <f>'Original 1-10'!D665</f>
        <v>The Woodlands HS</v>
      </c>
      <c r="E557" s="6">
        <v>7</v>
      </c>
      <c r="F557" s="10"/>
      <c r="G557" s="10"/>
      <c r="H557" s="18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4" t="s">
        <v>51</v>
      </c>
      <c r="B558" s="13">
        <v>9</v>
      </c>
      <c r="C558" s="14" t="str">
        <f>'Original 1-10'!C680</f>
        <v>Mark Mueller</v>
      </c>
      <c r="D558" s="14" t="str">
        <f>'Original 1-10'!D680</f>
        <v>The Woodlands HS</v>
      </c>
      <c r="E558" s="13">
        <v>2</v>
      </c>
      <c r="F558" s="10"/>
      <c r="G558" s="10"/>
      <c r="H558" s="18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7" t="s">
        <v>52</v>
      </c>
      <c r="B559" s="6">
        <v>4</v>
      </c>
      <c r="C559" s="7" t="str">
        <f>'Original 1-10'!C685</f>
        <v>Reagan Logan</v>
      </c>
      <c r="D559" s="7" t="str">
        <f>'Original 1-10'!D685</f>
        <v>The Woodlands HS</v>
      </c>
      <c r="E559" s="6">
        <v>8</v>
      </c>
      <c r="F559" s="10"/>
      <c r="G559" s="10"/>
      <c r="H559" s="18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4" t="s">
        <v>53</v>
      </c>
      <c r="B560" s="13">
        <v>6</v>
      </c>
      <c r="C560" s="14" t="str">
        <f>'Original 1-10'!C697</f>
        <v>The Woodlands HS</v>
      </c>
      <c r="D560" s="14" t="str">
        <f>'Original 1-10'!D697</f>
        <v>The Woodlands HS</v>
      </c>
      <c r="E560" s="13">
        <v>6</v>
      </c>
      <c r="F560" s="10"/>
      <c r="G560" s="10"/>
      <c r="H560" s="18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4" t="s">
        <v>78</v>
      </c>
      <c r="B561" s="13">
        <v>10</v>
      </c>
      <c r="C561" s="14" t="str">
        <f>'Original 1-10'!C711</f>
        <v>Gabrielle Henderson</v>
      </c>
      <c r="D561" s="14" t="str">
        <f>'Original 1-10'!D711</f>
        <v>The Woodlands HS</v>
      </c>
      <c r="E561" s="13">
        <v>1</v>
      </c>
      <c r="F561" s="10"/>
      <c r="G561" s="10"/>
      <c r="H561" s="18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4" t="s">
        <v>79</v>
      </c>
      <c r="B562" s="13">
        <v>9</v>
      </c>
      <c r="C562" s="14" t="str">
        <f>'Original 1-10'!C800</f>
        <v>Mariana Ralda</v>
      </c>
      <c r="D562" s="14" t="str">
        <f>'Original 1-10'!D800</f>
        <v>The Woodlands HS</v>
      </c>
      <c r="E562" s="13">
        <v>2</v>
      </c>
      <c r="F562" s="10"/>
      <c r="G562" s="10"/>
      <c r="H562" s="18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7" t="s">
        <v>60</v>
      </c>
      <c r="B563" s="6">
        <v>2</v>
      </c>
      <c r="C563" s="7" t="str">
        <f>'Original 1-10'!C813</f>
        <v>Reagan Logan</v>
      </c>
      <c r="D563" s="7" t="str">
        <f>'Original 1-10'!D813</f>
        <v>The Woodlands HS</v>
      </c>
      <c r="E563" s="6">
        <v>9</v>
      </c>
      <c r="F563" s="10"/>
      <c r="G563" s="10"/>
      <c r="H563" s="18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4" t="s">
        <v>61</v>
      </c>
      <c r="B564" s="13">
        <v>9</v>
      </c>
      <c r="C564" s="14" t="str">
        <f>'Original 1-10'!C830</f>
        <v>Olivia Anderson</v>
      </c>
      <c r="D564" s="14" t="str">
        <f>'Original 1-10'!D830</f>
        <v>The Woodlands HS</v>
      </c>
      <c r="E564" s="13">
        <v>2</v>
      </c>
      <c r="F564" s="10"/>
      <c r="G564" s="10"/>
      <c r="H564" s="18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4" t="s">
        <v>61</v>
      </c>
      <c r="B565" s="13">
        <v>10</v>
      </c>
      <c r="C565" s="14" t="str">
        <f>'Original 1-10'!C831</f>
        <v>Nathan Beitler</v>
      </c>
      <c r="D565" s="14" t="str">
        <f>'Original 1-10'!D831</f>
        <v>The Woodlands HS</v>
      </c>
      <c r="E565" s="13">
        <v>1</v>
      </c>
      <c r="F565" s="10"/>
      <c r="G565" s="10"/>
      <c r="H565" s="18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5" t="s">
        <v>80</v>
      </c>
      <c r="B566" s="6">
        <v>5</v>
      </c>
      <c r="C566" s="5" t="str">
        <f>'Original 1-10'!C836</f>
        <v>Lucy Long</v>
      </c>
      <c r="D566" s="7" t="str">
        <f>'Original 1-10'!D836</f>
        <v>The Woodlands HS</v>
      </c>
      <c r="E566" s="6">
        <v>8</v>
      </c>
      <c r="F566" s="10"/>
      <c r="G566" s="10"/>
      <c r="H566" s="18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7" t="s">
        <v>100</v>
      </c>
      <c r="B567" s="6">
        <v>4</v>
      </c>
      <c r="C567" s="7" t="str">
        <f>'Original 1-10'!C855</f>
        <v>The Woodlands HS</v>
      </c>
      <c r="D567" s="7" t="str">
        <f>'Original 1-10'!D855</f>
        <v>The Woodlands HS</v>
      </c>
      <c r="E567" s="6">
        <v>14</v>
      </c>
      <c r="F567" s="10"/>
      <c r="G567" s="10"/>
      <c r="H567" s="18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7" t="s">
        <v>65</v>
      </c>
      <c r="B568" s="6">
        <v>3</v>
      </c>
      <c r="C568" s="7" t="str">
        <f>'Original 1-10'!C884</f>
        <v>Reagan Logan</v>
      </c>
      <c r="D568" s="7" t="str">
        <f>'Original 1-10'!D884</f>
        <v>The Woodlands HS</v>
      </c>
      <c r="E568" s="6">
        <v>8</v>
      </c>
      <c r="F568" s="10"/>
      <c r="G568" s="10"/>
      <c r="H568" s="18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4" t="s">
        <v>66</v>
      </c>
      <c r="B569" s="13">
        <v>6</v>
      </c>
      <c r="C569" s="14" t="str">
        <f>'Original 1-10'!C897</f>
        <v>Mark Mueller</v>
      </c>
      <c r="D569" s="14" t="str">
        <f>'Original 1-10'!D897</f>
        <v>The Woodlands HS</v>
      </c>
      <c r="E569" s="13">
        <v>5</v>
      </c>
      <c r="F569" s="10"/>
      <c r="G569" s="10"/>
      <c r="H569" s="18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7" t="s">
        <v>67</v>
      </c>
      <c r="B570" s="6">
        <v>4</v>
      </c>
      <c r="C570" s="7" t="str">
        <f>'Original 1-10'!C905</f>
        <v>Samuel Hopkins</v>
      </c>
      <c r="D570" s="7" t="str">
        <f>'Original 1-10'!D905</f>
        <v>The Woodlands HS</v>
      </c>
      <c r="E570" s="6">
        <v>8</v>
      </c>
      <c r="F570" s="10"/>
      <c r="G570" s="10"/>
      <c r="H570" s="18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4" t="s">
        <v>67</v>
      </c>
      <c r="B571" s="13">
        <v>7</v>
      </c>
      <c r="C571" s="14" t="str">
        <f>'Original 1-10'!C908</f>
        <v>Persephone Ouzounian</v>
      </c>
      <c r="D571" s="14" t="str">
        <f>'Original 1-10'!D908</f>
        <v>The Woodlands HS</v>
      </c>
      <c r="E571" s="13">
        <v>5</v>
      </c>
      <c r="F571" s="10"/>
      <c r="G571" s="10"/>
      <c r="H571" s="18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4" t="s">
        <v>14</v>
      </c>
      <c r="B572" s="13">
        <v>9</v>
      </c>
      <c r="C572" s="14" t="str">
        <f>'Original 1-10'!C120</f>
        <v>George Prince</v>
      </c>
      <c r="D572" s="14" t="str">
        <f>'Original 1-10'!D120</f>
        <v>Tomball HS</v>
      </c>
      <c r="E572" s="13">
        <v>4</v>
      </c>
      <c r="F572" s="10">
        <f>SUM(E572:E580)</f>
        <v>53</v>
      </c>
      <c r="G572" s="10"/>
      <c r="H572" s="18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7" t="s">
        <v>40</v>
      </c>
      <c r="B573" s="6">
        <v>3</v>
      </c>
      <c r="C573" s="7" t="str">
        <f>'Original 1-10'!C404</f>
        <v>Sarrah Bristol</v>
      </c>
      <c r="D573" s="7" t="str">
        <f>'Original 1-10'!D404</f>
        <v>Tomball HS</v>
      </c>
      <c r="E573" s="6">
        <v>8</v>
      </c>
      <c r="F573" s="10"/>
      <c r="G573" s="10"/>
      <c r="H573" s="18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4" t="s">
        <v>40</v>
      </c>
      <c r="B574" s="13">
        <v>8</v>
      </c>
      <c r="C574" s="14" t="str">
        <f>'Original 1-10'!C409</f>
        <v>Emilia Lopez Kempten</v>
      </c>
      <c r="D574" s="14" t="str">
        <f>'Original 1-10'!D409</f>
        <v>Tomball HS</v>
      </c>
      <c r="E574" s="13">
        <v>3</v>
      </c>
      <c r="F574" s="10"/>
      <c r="G574" s="10"/>
      <c r="H574" s="18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7" t="s">
        <v>76</v>
      </c>
      <c r="B575" s="6">
        <v>3</v>
      </c>
      <c r="C575" s="7" t="str">
        <f>'Original 1-10'!C514</f>
        <v>Tomball HS</v>
      </c>
      <c r="D575" s="7" t="str">
        <f>'Original 1-10'!D514</f>
        <v>Tomball HS</v>
      </c>
      <c r="E575" s="6">
        <v>10</v>
      </c>
      <c r="F575" s="10"/>
      <c r="G575" s="10"/>
      <c r="H575" s="18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7" t="s">
        <v>48</v>
      </c>
      <c r="B576" s="6">
        <v>3</v>
      </c>
      <c r="C576" s="7" t="str">
        <f>'Original 1-10'!C644</f>
        <v>Karime Falcon</v>
      </c>
      <c r="D576" s="7" t="str">
        <f>'Original 1-10'!D644</f>
        <v>Tomball HS</v>
      </c>
      <c r="E576" s="6">
        <v>8</v>
      </c>
      <c r="F576" s="10"/>
      <c r="G576" s="10"/>
      <c r="H576" s="18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4" t="s">
        <v>53</v>
      </c>
      <c r="B577" s="13">
        <v>9</v>
      </c>
      <c r="C577" s="14" t="str">
        <f>'Original 1-10'!C700</f>
        <v>Tomball HS</v>
      </c>
      <c r="D577" s="14" t="str">
        <f>'Original 1-10'!D700</f>
        <v>Tomball HS</v>
      </c>
      <c r="E577" s="13">
        <v>3</v>
      </c>
      <c r="F577" s="10"/>
      <c r="G577" s="10"/>
      <c r="H577" s="18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4" t="s">
        <v>57</v>
      </c>
      <c r="B578" s="13">
        <v>8</v>
      </c>
      <c r="C578" s="14" t="str">
        <f>'Original 1-10'!C749</f>
        <v>Madison Kay</v>
      </c>
      <c r="D578" s="14" t="str">
        <f>'Original 1-10'!D749</f>
        <v>Tomball HS</v>
      </c>
      <c r="E578" s="13">
        <v>3</v>
      </c>
      <c r="F578" s="10"/>
      <c r="G578" s="10"/>
      <c r="H578" s="18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4" t="s">
        <v>59</v>
      </c>
      <c r="B579" s="13">
        <v>9</v>
      </c>
      <c r="C579" s="14" t="str">
        <f>'Original 1-10'!C810</f>
        <v>Erika Falcon</v>
      </c>
      <c r="D579" s="14" t="str">
        <f>'Original 1-10'!D810</f>
        <v>Tomball HS</v>
      </c>
      <c r="E579" s="13">
        <v>2</v>
      </c>
      <c r="F579" s="10"/>
      <c r="G579" s="10"/>
      <c r="H579" s="18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7" t="s">
        <v>67</v>
      </c>
      <c r="B580" s="6">
        <v>1</v>
      </c>
      <c r="C580" s="7" t="str">
        <f>'Original 1-10'!C902</f>
        <v>Hayley Hudgens</v>
      </c>
      <c r="D580" s="7" t="str">
        <f>'Original 1-10'!D902</f>
        <v>Tomball HS</v>
      </c>
      <c r="E580" s="6">
        <v>12</v>
      </c>
      <c r="F580" s="10"/>
      <c r="G580" s="10"/>
      <c r="H580" s="18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5" t="s">
        <v>5</v>
      </c>
      <c r="B581" s="6">
        <v>4</v>
      </c>
      <c r="C581" s="7" t="str">
        <f>'Original 1-10'!C5</f>
        <v>Holly Luebsen</v>
      </c>
      <c r="D581" s="7" t="str">
        <f>'Original 1-10'!D5</f>
        <v>Tomball Memorial HS</v>
      </c>
      <c r="E581" s="6">
        <v>8</v>
      </c>
      <c r="F581" s="10">
        <f>SUM(E581:E619)</f>
        <v>259</v>
      </c>
      <c r="G581" s="10"/>
      <c r="H581" s="18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2" t="s">
        <v>5</v>
      </c>
      <c r="B582" s="13">
        <v>8</v>
      </c>
      <c r="C582" s="14" t="str">
        <f>'Original 1-10'!C9</f>
        <v>May Catherine Schmitz</v>
      </c>
      <c r="D582" s="14" t="str">
        <f>'Original 1-10'!D9</f>
        <v>Tomball Memorial HS</v>
      </c>
      <c r="E582" s="13">
        <v>4</v>
      </c>
      <c r="F582" s="10"/>
      <c r="G582" s="10"/>
      <c r="H582" s="18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4" t="s">
        <v>7</v>
      </c>
      <c r="B583" s="13">
        <v>7</v>
      </c>
      <c r="C583" s="14" t="str">
        <f>'Original 1-10'!C28</f>
        <v>Tomball Memorial HS</v>
      </c>
      <c r="D583" s="14" t="str">
        <f>'Original 1-10'!D28</f>
        <v>Tomball Memorial HS</v>
      </c>
      <c r="E583" s="13">
        <v>5</v>
      </c>
      <c r="F583" s="10"/>
      <c r="G583" s="10"/>
      <c r="H583" s="18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7" t="s">
        <v>81</v>
      </c>
      <c r="B584" s="6">
        <v>1</v>
      </c>
      <c r="C584" s="7" t="str">
        <f>'Original 1-10'!C32</f>
        <v>Schivley, Kilcoyne, Luebsen, Schmitz</v>
      </c>
      <c r="D584" s="7" t="str">
        <f>'Original 1-10'!D32</f>
        <v>Tomball Memorial HS</v>
      </c>
      <c r="E584" s="6">
        <v>12</v>
      </c>
      <c r="F584" s="10"/>
      <c r="G584" s="10"/>
      <c r="H584" s="18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7" t="s">
        <v>9</v>
      </c>
      <c r="B585" s="6">
        <v>4</v>
      </c>
      <c r="C585" s="7" t="str">
        <f>'Original 1-10'!C65</f>
        <v>Ella Carr</v>
      </c>
      <c r="D585" s="7" t="str">
        <f>'Original 1-10'!D65</f>
        <v>Tomball Memorial HS</v>
      </c>
      <c r="E585" s="6">
        <v>8</v>
      </c>
      <c r="F585" s="10"/>
      <c r="G585" s="10"/>
      <c r="H585" s="18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4" t="s">
        <v>10</v>
      </c>
      <c r="B586" s="13">
        <v>8</v>
      </c>
      <c r="C586" s="14" t="str">
        <f>'Original 1-10'!C79</f>
        <v>Stephanie Villasenor</v>
      </c>
      <c r="D586" s="14" t="str">
        <f>'Original 1-10'!D79</f>
        <v>Tomball Memorial HS</v>
      </c>
      <c r="E586" s="13">
        <v>4</v>
      </c>
      <c r="F586" s="10"/>
      <c r="G586" s="10"/>
      <c r="H586" s="18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4" t="s">
        <v>13</v>
      </c>
      <c r="B587" s="13">
        <v>8</v>
      </c>
      <c r="C587" s="14" t="str">
        <f>'Original 1-10'!C109</f>
        <v>Eva Thor &amp; Emma Todd</v>
      </c>
      <c r="D587" s="14" t="str">
        <f>'Original 1-10'!D109</f>
        <v>Tomball Memorial HS</v>
      </c>
      <c r="E587" s="13">
        <v>3</v>
      </c>
      <c r="F587" s="10"/>
      <c r="G587" s="10"/>
      <c r="H587" s="18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4" t="s">
        <v>70</v>
      </c>
      <c r="B588" s="13">
        <v>8</v>
      </c>
      <c r="C588" s="14" t="str">
        <f>'Original 1-10'!C139</f>
        <v>Halleigh Perek</v>
      </c>
      <c r="D588" s="14" t="str">
        <f>'Original 1-10'!D139</f>
        <v>Tomball Memorial HS</v>
      </c>
      <c r="E588" s="13">
        <v>3</v>
      </c>
      <c r="F588" s="10"/>
      <c r="G588" s="10"/>
      <c r="H588" s="18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7" t="s">
        <v>98</v>
      </c>
      <c r="B589" s="6">
        <v>2</v>
      </c>
      <c r="C589" s="7" t="str">
        <f>'Original 1-10'!C163</f>
        <v>Eva Thor &amp; Kaedyn Colton</v>
      </c>
      <c r="D589" s="7" t="str">
        <f>'Original 1-10'!D163</f>
        <v>Tomball Memorial HS</v>
      </c>
      <c r="E589" s="6">
        <v>18</v>
      </c>
      <c r="F589" s="10"/>
      <c r="G589" s="10"/>
      <c r="H589" s="18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7" t="s">
        <v>19</v>
      </c>
      <c r="B590" s="6">
        <v>3</v>
      </c>
      <c r="C590" s="7" t="str">
        <f>'Original 1-10'!C204</f>
        <v>Holly Luebsen</v>
      </c>
      <c r="D590" s="7" t="str">
        <f>'Original 1-10'!D204</f>
        <v>Tomball Memorial HS</v>
      </c>
      <c r="E590" s="6">
        <v>10</v>
      </c>
      <c r="F590" s="10"/>
      <c r="G590" s="10"/>
      <c r="H590" s="18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4" t="s">
        <v>26</v>
      </c>
      <c r="B591" s="13">
        <v>8</v>
      </c>
      <c r="C591" s="14" t="str">
        <f>'Original 1-10'!C309</f>
        <v>Walter Plantinga</v>
      </c>
      <c r="D591" s="14" t="str">
        <f>'Original 1-10'!D309</f>
        <v>Tomball Memorial HS</v>
      </c>
      <c r="E591" s="13">
        <v>3</v>
      </c>
      <c r="F591" s="10"/>
      <c r="G591" s="10"/>
      <c r="H591" s="18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4" t="s">
        <v>26</v>
      </c>
      <c r="B592" s="13">
        <v>9</v>
      </c>
      <c r="C592" s="14" t="str">
        <f>'Original 1-10'!C310</f>
        <v>Sebastian Reyes-Terrazas</v>
      </c>
      <c r="D592" s="14" t="str">
        <f>'Original 1-10'!D310</f>
        <v>Tomball Memorial HS</v>
      </c>
      <c r="E592" s="13">
        <v>2</v>
      </c>
      <c r="F592" s="10"/>
      <c r="G592" s="10"/>
      <c r="H592" s="18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7" t="s">
        <v>37</v>
      </c>
      <c r="B593" s="6">
        <v>4</v>
      </c>
      <c r="C593" s="7" t="str">
        <f>'Original 1-10'!C375</f>
        <v>Tomball Memorial HS</v>
      </c>
      <c r="D593" s="7" t="str">
        <f>'Original 1-10'!D375</f>
        <v>Tomball Memorial HS</v>
      </c>
      <c r="E593" s="6">
        <v>9</v>
      </c>
      <c r="F593" s="10"/>
      <c r="G593" s="10"/>
      <c r="H593" s="18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27" t="s">
        <v>38</v>
      </c>
      <c r="B594" s="28">
        <v>10</v>
      </c>
      <c r="C594" s="27" t="str">
        <f>'Original 1-10'!C391</f>
        <v>Tomball Memorial HS</v>
      </c>
      <c r="D594" s="27" t="str">
        <f>'Original 1-10'!D391</f>
        <v>Tomball Memorial HS</v>
      </c>
      <c r="E594" s="28">
        <v>8</v>
      </c>
      <c r="F594" s="10"/>
      <c r="G594" s="10"/>
      <c r="H594" s="18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7" t="s">
        <v>42</v>
      </c>
      <c r="B595" s="6">
        <v>1</v>
      </c>
      <c r="C595" s="7" t="str">
        <f>'Original 1-10'!C462</f>
        <v>Holly Luebsen</v>
      </c>
      <c r="D595" s="7" t="str">
        <f>'Original 1-10'!D462</f>
        <v>Tomball Memorial HS</v>
      </c>
      <c r="E595" s="6">
        <v>12</v>
      </c>
      <c r="F595" s="10"/>
      <c r="G595" s="10"/>
      <c r="H595" s="18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25" t="s">
        <v>42</v>
      </c>
      <c r="B596" s="26">
        <v>3</v>
      </c>
      <c r="C596" s="25" t="str">
        <f>'Original 1-10'!C464</f>
        <v>Kurt Bauske</v>
      </c>
      <c r="D596" s="25" t="str">
        <f>'Original 1-10'!D464</f>
        <v>Tomball Memorial HS</v>
      </c>
      <c r="E596" s="26">
        <v>9</v>
      </c>
      <c r="F596" s="10"/>
      <c r="G596" s="10"/>
      <c r="H596" s="18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7" t="s">
        <v>86</v>
      </c>
      <c r="B597" s="6">
        <v>1</v>
      </c>
      <c r="C597" s="7" t="str">
        <f>'Original 1-10'!C472</f>
        <v>Madison Johnson</v>
      </c>
      <c r="D597" s="7" t="str">
        <f>'Original 1-10'!D472</f>
        <v>Tomball Memorial HS</v>
      </c>
      <c r="E597" s="6">
        <v>10</v>
      </c>
      <c r="F597" s="10"/>
      <c r="G597" s="10"/>
      <c r="H597" s="18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7" t="s">
        <v>86</v>
      </c>
      <c r="B598" s="6">
        <v>2</v>
      </c>
      <c r="C598" s="7" t="str">
        <f>'Original 1-10'!C473</f>
        <v>Ella Carr</v>
      </c>
      <c r="D598" s="7" t="str">
        <f>'Original 1-10'!D473</f>
        <v>Tomball Memorial HS</v>
      </c>
      <c r="E598" s="6">
        <v>9</v>
      </c>
      <c r="F598" s="10"/>
      <c r="G598" s="10"/>
      <c r="H598" s="18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7" t="s">
        <v>86</v>
      </c>
      <c r="B599" s="6">
        <v>5</v>
      </c>
      <c r="C599" s="7" t="str">
        <f>'Original 1-10'!C476</f>
        <v>Hayden Landry</v>
      </c>
      <c r="D599" s="7" t="str">
        <f>'Original 1-10'!D476</f>
        <v>Tomball Memorial HS</v>
      </c>
      <c r="E599" s="6">
        <v>6</v>
      </c>
      <c r="F599" s="10"/>
      <c r="G599" s="10"/>
      <c r="H599" s="18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7" t="s">
        <v>87</v>
      </c>
      <c r="B600" s="6">
        <v>1</v>
      </c>
      <c r="C600" s="7" t="str">
        <f>'Original 1-10'!C482</f>
        <v>Stephanie Villasenor</v>
      </c>
      <c r="D600" s="7" t="str">
        <f>'Original 1-10'!D482</f>
        <v>Tomball Memorial HS</v>
      </c>
      <c r="E600" s="6">
        <v>10</v>
      </c>
      <c r="F600" s="10"/>
      <c r="G600" s="10"/>
      <c r="H600" s="18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7" t="s">
        <v>87</v>
      </c>
      <c r="B601" s="6">
        <v>2</v>
      </c>
      <c r="C601" s="7" t="str">
        <f>'Original 1-10'!C483</f>
        <v>Sebastian Reyes</v>
      </c>
      <c r="D601" s="7" t="str">
        <f>'Original 1-10'!D483</f>
        <v>Tomball Memorial HS</v>
      </c>
      <c r="E601" s="6">
        <v>9</v>
      </c>
      <c r="F601" s="10"/>
      <c r="G601" s="10"/>
      <c r="H601" s="18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4" t="s">
        <v>87</v>
      </c>
      <c r="B602" s="13">
        <v>6</v>
      </c>
      <c r="C602" s="14" t="str">
        <f>'Original 1-10'!C487</f>
        <v>Izzabel Colwell</v>
      </c>
      <c r="D602" s="14" t="str">
        <f>'Original 1-10'!D487</f>
        <v>Tomball Memorial HS</v>
      </c>
      <c r="E602" s="13">
        <v>5</v>
      </c>
      <c r="F602" s="10"/>
      <c r="G602" s="10"/>
      <c r="H602" s="18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4" t="s">
        <v>43</v>
      </c>
      <c r="B603" s="13">
        <v>6</v>
      </c>
      <c r="C603" s="14" t="str">
        <f>'Original 1-10'!C497</f>
        <v>Kaedyn Colton</v>
      </c>
      <c r="D603" s="14" t="str">
        <f>'Original 1-10'!D497</f>
        <v>Tomball Memorial HS</v>
      </c>
      <c r="E603" s="13">
        <v>5</v>
      </c>
      <c r="F603" s="10"/>
      <c r="G603" s="10"/>
      <c r="H603" s="18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7" t="s">
        <v>44</v>
      </c>
      <c r="B604" s="6">
        <v>5</v>
      </c>
      <c r="C604" s="7" t="str">
        <f>'Original 1-10'!C526</f>
        <v>Haley Kilcoyne</v>
      </c>
      <c r="D604" s="7" t="str">
        <f>'Original 1-10'!D526</f>
        <v>Tomball Memorial HS</v>
      </c>
      <c r="E604" s="6">
        <v>6</v>
      </c>
      <c r="F604" s="10"/>
      <c r="G604" s="10"/>
      <c r="H604" s="18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7" t="s">
        <v>90</v>
      </c>
      <c r="B605" s="6">
        <v>3</v>
      </c>
      <c r="C605" s="7" t="str">
        <f>'Original 1-10'!C584</f>
        <v>Hayden Landry</v>
      </c>
      <c r="D605" s="7" t="str">
        <f>'Original 1-10'!D584</f>
        <v>Tomball Memorial HS</v>
      </c>
      <c r="E605" s="6">
        <v>8</v>
      </c>
      <c r="F605" s="10"/>
      <c r="G605" s="10"/>
      <c r="H605" s="18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7" t="s">
        <v>90</v>
      </c>
      <c r="B606" s="6">
        <v>4</v>
      </c>
      <c r="C606" s="7" t="str">
        <f>'Original 1-10'!C585</f>
        <v>Julian Gonzalez</v>
      </c>
      <c r="D606" s="7" t="str">
        <f>'Original 1-10'!D585</f>
        <v>Tomball Memorial HS</v>
      </c>
      <c r="E606" s="6">
        <v>7</v>
      </c>
      <c r="F606" s="10"/>
      <c r="G606" s="10"/>
      <c r="H606" s="18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4" t="s">
        <v>90</v>
      </c>
      <c r="B607" s="13">
        <v>7</v>
      </c>
      <c r="C607" s="14" t="str">
        <f>'Original 1-10'!C588</f>
        <v>Caleb Moore</v>
      </c>
      <c r="D607" s="14" t="str">
        <f>'Original 1-10'!D588</f>
        <v>Tomball Memorial HS</v>
      </c>
      <c r="E607" s="13">
        <v>4</v>
      </c>
      <c r="F607" s="10"/>
      <c r="G607" s="10"/>
      <c r="H607" s="18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7" t="s">
        <v>91</v>
      </c>
      <c r="B608" s="6">
        <v>1</v>
      </c>
      <c r="C608" s="7" t="str">
        <f>'Original 1-10'!C592</f>
        <v>Walter Plantinga</v>
      </c>
      <c r="D608" s="7" t="str">
        <f>'Original 1-10'!D592</f>
        <v>Tomball Memorial HS</v>
      </c>
      <c r="E608" s="6">
        <v>10</v>
      </c>
      <c r="F608" s="10"/>
      <c r="G608" s="10"/>
      <c r="H608" s="18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7" t="s">
        <v>91</v>
      </c>
      <c r="B609" s="6">
        <v>3</v>
      </c>
      <c r="C609" s="7" t="str">
        <f>'Original 1-10'!C594</f>
        <v>Izzabel Colwell</v>
      </c>
      <c r="D609" s="7" t="str">
        <f>'Original 1-10'!D594</f>
        <v>Tomball Memorial HS</v>
      </c>
      <c r="E609" s="6">
        <v>8</v>
      </c>
      <c r="F609" s="10"/>
      <c r="G609" s="10"/>
      <c r="H609" s="18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4" t="s">
        <v>91</v>
      </c>
      <c r="B610" s="13">
        <v>7</v>
      </c>
      <c r="C610" s="14" t="str">
        <f>'Original 1-10'!C598</f>
        <v>Madison Draper-Paley</v>
      </c>
      <c r="D610" s="14" t="str">
        <f>'Original 1-10'!D598</f>
        <v>Tomball Memorial HS</v>
      </c>
      <c r="E610" s="13">
        <v>4</v>
      </c>
      <c r="F610" s="10"/>
      <c r="G610" s="10"/>
      <c r="H610" s="18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4" t="s">
        <v>49</v>
      </c>
      <c r="B611" s="13">
        <v>10</v>
      </c>
      <c r="C611" s="14" t="str">
        <f>'Original 1-10'!C661</f>
        <v>Walter Plantinga</v>
      </c>
      <c r="D611" s="14" t="str">
        <f>'Original 1-10'!D661</f>
        <v>Tomball Memorial HS</v>
      </c>
      <c r="E611" s="13">
        <v>1</v>
      </c>
      <c r="F611" s="10"/>
      <c r="G611" s="10"/>
      <c r="H611" s="18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4" t="s">
        <v>78</v>
      </c>
      <c r="B612" s="13">
        <v>6</v>
      </c>
      <c r="C612" s="14" t="str">
        <f>'Original 1-10'!C707</f>
        <v>Emma Todd</v>
      </c>
      <c r="D612" s="14" t="str">
        <f>'Original 1-10'!D707</f>
        <v>Tomball Memorial HS</v>
      </c>
      <c r="E612" s="13">
        <v>5</v>
      </c>
      <c r="F612" s="10"/>
      <c r="G612" s="10"/>
      <c r="H612" s="18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7" t="s">
        <v>55</v>
      </c>
      <c r="B613" s="6">
        <v>3</v>
      </c>
      <c r="C613" s="7" t="str">
        <f>'Original 1-10'!C724</f>
        <v>Izzabel Colwell</v>
      </c>
      <c r="D613" s="7" t="str">
        <f>'Original 1-10'!D724</f>
        <v>Tomball Memorial HS</v>
      </c>
      <c r="E613" s="6">
        <v>8</v>
      </c>
      <c r="F613" s="10"/>
      <c r="G613" s="10"/>
      <c r="H613" s="18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4" t="s">
        <v>55</v>
      </c>
      <c r="B614" s="13">
        <v>7</v>
      </c>
      <c r="C614" s="14" t="str">
        <f>'Original 1-10'!C728</f>
        <v>Stephanie Villasenor</v>
      </c>
      <c r="D614" s="14" t="str">
        <f>'Original 1-10'!D728</f>
        <v>Tomball Memorial HS</v>
      </c>
      <c r="E614" s="13">
        <v>4</v>
      </c>
      <c r="F614" s="10"/>
      <c r="G614" s="10"/>
      <c r="H614" s="18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4" t="s">
        <v>56</v>
      </c>
      <c r="B615" s="13">
        <v>9</v>
      </c>
      <c r="C615" s="14" t="str">
        <f>'Original 1-10'!C740</f>
        <v>Douglas Haddad</v>
      </c>
      <c r="D615" s="14" t="str">
        <f>'Original 1-10'!D740</f>
        <v>Tomball Memorial HS</v>
      </c>
      <c r="E615" s="13">
        <v>2</v>
      </c>
      <c r="F615" s="10"/>
      <c r="G615" s="10"/>
      <c r="H615" s="18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4" t="s">
        <v>57</v>
      </c>
      <c r="B616" s="13">
        <v>7</v>
      </c>
      <c r="C616" s="14" t="str">
        <f>'Original 1-10'!C748</f>
        <v>Kerr Grubb</v>
      </c>
      <c r="D616" s="14" t="str">
        <f>'Original 1-10'!D748</f>
        <v>Tomball Memorial HS</v>
      </c>
      <c r="E616" s="13">
        <v>4</v>
      </c>
      <c r="F616" s="10"/>
      <c r="G616" s="10"/>
      <c r="H616" s="18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4" t="s">
        <v>60</v>
      </c>
      <c r="B617" s="13">
        <v>6</v>
      </c>
      <c r="C617" s="14" t="str">
        <f>'Original 1-10'!C817</f>
        <v>Douglas Haddard</v>
      </c>
      <c r="D617" s="14" t="str">
        <f>'Original 1-10'!D817</f>
        <v>Tomball Memorial HS</v>
      </c>
      <c r="E617" s="13">
        <v>5</v>
      </c>
      <c r="F617" s="10"/>
      <c r="G617" s="10"/>
      <c r="H617" s="18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4" t="s">
        <v>64</v>
      </c>
      <c r="B618" s="13">
        <v>9</v>
      </c>
      <c r="C618" s="14" t="str">
        <f>'Original 1-10'!C880</f>
        <v xml:space="preserve">Walter Plantiga </v>
      </c>
      <c r="D618" s="14" t="str">
        <f>'Original 1-10'!D880</f>
        <v>Tomball Memorial HS</v>
      </c>
      <c r="E618" s="13">
        <v>2</v>
      </c>
      <c r="F618" s="10"/>
      <c r="G618" s="10"/>
      <c r="H618" s="18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7" t="s">
        <v>65</v>
      </c>
      <c r="B619" s="6">
        <v>2</v>
      </c>
      <c r="C619" s="7" t="str">
        <f>'Original 1-10'!C883</f>
        <v>Douglas Haddad</v>
      </c>
      <c r="D619" s="7" t="str">
        <f>'Original 1-10'!D883</f>
        <v>Tomball Memorial HS</v>
      </c>
      <c r="E619" s="6">
        <v>9</v>
      </c>
      <c r="F619" s="10"/>
      <c r="G619" s="10"/>
      <c r="H619" s="18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7" t="s">
        <v>8</v>
      </c>
      <c r="B620" s="6">
        <v>5</v>
      </c>
      <c r="C620" s="7" t="str">
        <f>'Original 1-10'!C46</f>
        <v>Boyejo, Burke, Gioukaris</v>
      </c>
      <c r="D620" s="7" t="str">
        <f>'Original 1-10'!D46</f>
        <v>Tompkins HS</v>
      </c>
      <c r="E620" s="6">
        <v>8</v>
      </c>
      <c r="F620" s="10">
        <f>SUM(E620:E714)</f>
        <v>732</v>
      </c>
      <c r="G620" s="10"/>
      <c r="H620" s="18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7" t="s">
        <v>10</v>
      </c>
      <c r="B621" s="6">
        <v>1</v>
      </c>
      <c r="C621" s="7" t="str">
        <f>'Original 1-10'!C72</f>
        <v>Richard Flynn</v>
      </c>
      <c r="D621" s="7" t="str">
        <f>'Original 1-10'!D72</f>
        <v>Tompkins HS</v>
      </c>
      <c r="E621" s="6">
        <v>12</v>
      </c>
      <c r="F621" s="10"/>
      <c r="G621" s="10"/>
      <c r="H621" s="18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7" t="s">
        <v>11</v>
      </c>
      <c r="B622" s="6">
        <v>3</v>
      </c>
      <c r="C622" s="7" t="str">
        <f>'Original 1-10'!C84</f>
        <v>Douglas Gill</v>
      </c>
      <c r="D622" s="7" t="str">
        <f>'Original 1-10'!D84</f>
        <v>Tompkins HS</v>
      </c>
      <c r="E622" s="6">
        <v>9</v>
      </c>
      <c r="F622" s="10"/>
      <c r="G622" s="10"/>
      <c r="H622" s="18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4" t="s">
        <v>12</v>
      </c>
      <c r="B623" s="13">
        <v>9</v>
      </c>
      <c r="C623" s="14" t="str">
        <f>'Original 1-10'!C100</f>
        <v>Daniel Fowkes</v>
      </c>
      <c r="D623" s="14" t="str">
        <f>'Original 1-10'!D100</f>
        <v>Tompkins HS</v>
      </c>
      <c r="E623" s="13">
        <v>3</v>
      </c>
      <c r="F623" s="10"/>
      <c r="G623" s="10"/>
      <c r="H623" s="18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7" t="s">
        <v>13</v>
      </c>
      <c r="B624" s="6">
        <v>5</v>
      </c>
      <c r="C624" s="7" t="str">
        <f>'Original 1-10'!C106</f>
        <v>Clancy, Gill, Khan</v>
      </c>
      <c r="D624" s="7" t="str">
        <f>'Original 1-10'!D106</f>
        <v>Tompkins HS</v>
      </c>
      <c r="E624" s="6">
        <v>6</v>
      </c>
      <c r="F624" s="10"/>
      <c r="G624" s="10"/>
      <c r="H624" s="18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7" t="s">
        <v>14</v>
      </c>
      <c r="B625" s="6">
        <v>2</v>
      </c>
      <c r="C625" s="7" t="str">
        <f>'Original 1-10'!C113</f>
        <v>Makaila Monauni</v>
      </c>
      <c r="D625" s="7" t="str">
        <f>'Original 1-10'!D113</f>
        <v>Tompkins HS</v>
      </c>
      <c r="E625" s="6">
        <v>12</v>
      </c>
      <c r="F625" s="10"/>
      <c r="G625" s="10"/>
      <c r="H625" s="18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4" t="s">
        <v>14</v>
      </c>
      <c r="B626" s="13">
        <v>10</v>
      </c>
      <c r="C626" s="14" t="str">
        <f>'Original 1-10'!C121</f>
        <v>Ameera Izmir</v>
      </c>
      <c r="D626" s="14" t="str">
        <f>'Original 1-10'!D121</f>
        <v>Tompkins HS</v>
      </c>
      <c r="E626" s="13">
        <v>3</v>
      </c>
      <c r="F626" s="10"/>
      <c r="G626" s="10"/>
      <c r="H626" s="18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7" t="s">
        <v>15</v>
      </c>
      <c r="B627" s="6">
        <v>3</v>
      </c>
      <c r="C627" s="7" t="str">
        <f>'Original 1-10'!C124</f>
        <v>Ainara Rivera</v>
      </c>
      <c r="D627" s="7" t="str">
        <f>'Original 1-10'!D124</f>
        <v>Tompkins HS</v>
      </c>
      <c r="E627" s="6">
        <v>10</v>
      </c>
      <c r="F627" s="10"/>
      <c r="G627" s="10"/>
      <c r="H627" s="18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7" t="s">
        <v>94</v>
      </c>
      <c r="B628" s="6">
        <v>4</v>
      </c>
      <c r="C628" s="7" t="str">
        <f>'Original 1-10'!C145</f>
        <v>Ethan Grabill &amp; Connor Ferguson</v>
      </c>
      <c r="D628" s="7" t="str">
        <f>'Original 1-10'!D145</f>
        <v>Tompkins HS</v>
      </c>
      <c r="E628" s="6">
        <v>14</v>
      </c>
      <c r="F628" s="10"/>
      <c r="G628" s="10"/>
      <c r="H628" s="18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7" t="s">
        <v>97</v>
      </c>
      <c r="B629" s="6">
        <v>4</v>
      </c>
      <c r="C629" s="7" t="str">
        <f>'Original 1-10'!C155</f>
        <v>Caitriona Devlin &amp; Sarah Rogers</v>
      </c>
      <c r="D629" s="7" t="str">
        <f>'Original 1-10'!D155</f>
        <v>Tompkins HS</v>
      </c>
      <c r="E629" s="6">
        <v>14</v>
      </c>
      <c r="F629" s="10"/>
      <c r="G629" s="10"/>
      <c r="H629" s="18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7" t="s">
        <v>98</v>
      </c>
      <c r="B630" s="6">
        <v>3</v>
      </c>
      <c r="C630" s="7" t="str">
        <f>'Original 1-10'!C164</f>
        <v>Bronson Clancy &amp; Lars Prachnow</v>
      </c>
      <c r="D630" s="7" t="str">
        <f>'Original 1-10'!D164</f>
        <v>Tompkins HS</v>
      </c>
      <c r="E630" s="6">
        <v>16</v>
      </c>
      <c r="F630" s="10"/>
      <c r="G630" s="10"/>
      <c r="H630" s="18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7" t="s">
        <v>16</v>
      </c>
      <c r="B631" s="6">
        <v>3</v>
      </c>
      <c r="C631" s="7" t="str">
        <f>'Original 1-10'!C174</f>
        <v>Heidi Ruf &amp; Alex Schmidt</v>
      </c>
      <c r="D631" s="7" t="str">
        <f>'Original 1-10'!D174</f>
        <v>Tompkins HS</v>
      </c>
      <c r="E631" s="6">
        <v>16</v>
      </c>
      <c r="F631" s="10"/>
      <c r="G631" s="10"/>
      <c r="H631" s="18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7" t="s">
        <v>17</v>
      </c>
      <c r="B632" s="6">
        <v>5</v>
      </c>
      <c r="C632" s="7" t="str">
        <f>'Original 1-10'!C186</f>
        <v>Alexandra Gioukaris</v>
      </c>
      <c r="D632" s="7" t="str">
        <f>'Original 1-10'!D186</f>
        <v>Tompkins HS</v>
      </c>
      <c r="E632" s="6">
        <v>8</v>
      </c>
      <c r="F632" s="10"/>
      <c r="G632" s="10"/>
      <c r="H632" s="18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4" t="s">
        <v>17</v>
      </c>
      <c r="B633" s="13">
        <v>10</v>
      </c>
      <c r="C633" s="14" t="str">
        <f>'Original 1-10'!C191</f>
        <v>Kelvin Rigos</v>
      </c>
      <c r="D633" s="14" t="str">
        <f>'Original 1-10'!D191</f>
        <v>Tompkins HS</v>
      </c>
      <c r="E633" s="13">
        <v>3</v>
      </c>
      <c r="F633" s="10"/>
      <c r="G633" s="10"/>
      <c r="H633" s="18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7" t="s">
        <v>18</v>
      </c>
      <c r="B634" s="6">
        <v>2</v>
      </c>
      <c r="C634" s="7" t="str">
        <f>'Original 1-10'!C193</f>
        <v>Alexander Schmidt</v>
      </c>
      <c r="D634" s="7" t="str">
        <f>'Original 1-10'!D193</f>
        <v>Tompkins HS</v>
      </c>
      <c r="E634" s="6">
        <v>12</v>
      </c>
      <c r="F634" s="10"/>
      <c r="G634" s="10"/>
      <c r="H634" s="18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4" t="s">
        <v>19</v>
      </c>
      <c r="B635" s="13">
        <v>6</v>
      </c>
      <c r="C635" s="14" t="str">
        <f>'Original 1-10'!C207</f>
        <v>Jongyun Shin</v>
      </c>
      <c r="D635" s="14" t="str">
        <f>'Original 1-10'!D207</f>
        <v>Tompkins HS</v>
      </c>
      <c r="E635" s="13">
        <v>7</v>
      </c>
      <c r="F635" s="10"/>
      <c r="G635" s="10"/>
      <c r="H635" s="18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7" t="s">
        <v>71</v>
      </c>
      <c r="B636" s="6">
        <v>4</v>
      </c>
      <c r="C636" s="7" t="str">
        <f>'Original 1-10'!C215</f>
        <v>Alex Gioukaris &amp; Anna Maria Mozisek</v>
      </c>
      <c r="D636" s="7" t="str">
        <f>'Original 1-10'!D215</f>
        <v>Tompkins HS</v>
      </c>
      <c r="E636" s="6">
        <v>9</v>
      </c>
      <c r="F636" s="10"/>
      <c r="G636" s="10"/>
      <c r="H636" s="18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7" t="s">
        <v>95</v>
      </c>
      <c r="B637" s="6">
        <v>5</v>
      </c>
      <c r="C637" s="7" t="str">
        <f>'Original 1-10'!C226</f>
        <v>Tompkins HS</v>
      </c>
      <c r="D637" s="7" t="str">
        <f>'Original 1-10'!D226</f>
        <v>Tompkins HS</v>
      </c>
      <c r="E637" s="6">
        <v>18</v>
      </c>
      <c r="F637" s="10"/>
      <c r="G637" s="10"/>
      <c r="H637" s="18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7" t="s">
        <v>20</v>
      </c>
      <c r="B638" s="6">
        <v>2</v>
      </c>
      <c r="C638" s="7" t="str">
        <f>'Original 1-10'!C233</f>
        <v>Tompkins HS</v>
      </c>
      <c r="D638" s="7" t="str">
        <f>'Original 1-10'!D233</f>
        <v>Tompkins HS</v>
      </c>
      <c r="E638" s="6">
        <v>9</v>
      </c>
      <c r="F638" s="10"/>
      <c r="G638" s="10"/>
      <c r="H638" s="18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7" t="s">
        <v>82</v>
      </c>
      <c r="B639" s="6">
        <v>4</v>
      </c>
      <c r="C639" s="7" t="str">
        <f>'Original 1-10'!C245</f>
        <v>Tompkins HS</v>
      </c>
      <c r="D639" s="7" t="str">
        <f>'Original 1-10'!D245</f>
        <v>Tompkins HS</v>
      </c>
      <c r="E639" s="6">
        <v>7</v>
      </c>
      <c r="F639" s="10"/>
      <c r="G639" s="10"/>
      <c r="H639" s="18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7" t="s">
        <v>72</v>
      </c>
      <c r="B640" s="6">
        <v>2</v>
      </c>
      <c r="C640" s="7" t="str">
        <f>'Original 1-10'!C253</f>
        <v>Ameera Izmir</v>
      </c>
      <c r="D640" s="7" t="str">
        <f>'Original 1-10'!D253</f>
        <v>Tompkins HS</v>
      </c>
      <c r="E640" s="6">
        <v>10</v>
      </c>
      <c r="F640" s="10"/>
      <c r="G640" s="10"/>
      <c r="H640" s="18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7" t="s">
        <v>21</v>
      </c>
      <c r="B641" s="6">
        <v>2</v>
      </c>
      <c r="C641" s="7" t="str">
        <f>'Original 1-10'!C263</f>
        <v>Ainara Rivera</v>
      </c>
      <c r="D641" s="7" t="str">
        <f>'Original 1-10'!D263</f>
        <v>Tompkins HS</v>
      </c>
      <c r="E641" s="6">
        <v>10</v>
      </c>
      <c r="F641" s="10"/>
      <c r="G641" s="10"/>
      <c r="H641" s="18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7" t="s">
        <v>23</v>
      </c>
      <c r="B642" s="6">
        <v>4</v>
      </c>
      <c r="C642" s="7" t="str">
        <f>'Original 1-10'!C285</f>
        <v>Cameron Burke</v>
      </c>
      <c r="D642" s="7" t="str">
        <f>'Original 1-10'!D285</f>
        <v>Tompkins HS</v>
      </c>
      <c r="E642" s="6">
        <v>8</v>
      </c>
      <c r="F642" s="10"/>
      <c r="G642" s="10"/>
      <c r="H642" s="18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4" t="s">
        <v>23</v>
      </c>
      <c r="B643" s="13">
        <v>6</v>
      </c>
      <c r="C643" s="14" t="str">
        <f>'Original 1-10'!C287</f>
        <v>Alex Schmidt</v>
      </c>
      <c r="D643" s="14" t="str">
        <f>'Original 1-10'!D287</f>
        <v>Tompkins HS</v>
      </c>
      <c r="E643" s="13">
        <v>6</v>
      </c>
      <c r="F643" s="10"/>
      <c r="G643" s="10"/>
      <c r="H643" s="18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7" t="s">
        <v>73</v>
      </c>
      <c r="B644" s="6">
        <v>3</v>
      </c>
      <c r="C644" s="7" t="str">
        <f>'Original 1-10'!C294</f>
        <v>Makaila Monauni</v>
      </c>
      <c r="D644" s="7" t="str">
        <f>'Original 1-10'!D294</f>
        <v>Tompkins HS</v>
      </c>
      <c r="E644" s="6">
        <v>8</v>
      </c>
      <c r="F644" s="10"/>
      <c r="G644" s="10"/>
      <c r="H644" s="18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7" t="s">
        <v>26</v>
      </c>
      <c r="B645" s="6">
        <v>2</v>
      </c>
      <c r="C645" s="7" t="str">
        <f>'Original 1-10'!C303</f>
        <v>Ainara Rivera</v>
      </c>
      <c r="D645" s="7" t="str">
        <f>'Original 1-10'!D303</f>
        <v>Tompkins HS</v>
      </c>
      <c r="E645" s="6">
        <v>9</v>
      </c>
      <c r="F645" s="10"/>
      <c r="G645" s="10"/>
      <c r="H645" s="18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7" t="s">
        <v>27</v>
      </c>
      <c r="B646" s="6">
        <v>1</v>
      </c>
      <c r="C646" s="7" t="str">
        <f>'Original 1-10'!C312</f>
        <v>William Suh</v>
      </c>
      <c r="D646" s="7" t="str">
        <f>'Original 1-10'!D312</f>
        <v>Tompkins HS</v>
      </c>
      <c r="E646" s="6">
        <v>10</v>
      </c>
      <c r="F646" s="10"/>
      <c r="G646" s="10"/>
      <c r="H646" s="18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4" t="s">
        <v>27</v>
      </c>
      <c r="B647" s="13">
        <v>8</v>
      </c>
      <c r="C647" s="14" t="str">
        <f>'Original 1-10'!C319</f>
        <v xml:space="preserve">Bronson Clancy </v>
      </c>
      <c r="D647" s="14" t="str">
        <f>'Original 1-10'!D319</f>
        <v>Tompkins HS</v>
      </c>
      <c r="E647" s="13">
        <v>3</v>
      </c>
      <c r="F647" s="10"/>
      <c r="G647" s="10"/>
      <c r="H647" s="18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7" t="s">
        <v>29</v>
      </c>
      <c r="B648" s="6">
        <v>2</v>
      </c>
      <c r="C648" s="7" t="str">
        <f>'Original 1-10'!C323</f>
        <v>Cameron Burke</v>
      </c>
      <c r="D648" s="7" t="str">
        <f>'Original 1-10'!D323</f>
        <v>Tompkins HS</v>
      </c>
      <c r="E648" s="6">
        <v>9</v>
      </c>
      <c r="F648" s="10"/>
      <c r="G648" s="10"/>
      <c r="H648" s="18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7" t="s">
        <v>29</v>
      </c>
      <c r="B649" s="6">
        <v>4</v>
      </c>
      <c r="C649" s="7" t="str">
        <f>'Original 1-10'!C325</f>
        <v>Alex Schmidt</v>
      </c>
      <c r="D649" s="7" t="str">
        <f>'Original 1-10'!D325</f>
        <v>Tompkins HS</v>
      </c>
      <c r="E649" s="6">
        <v>7</v>
      </c>
      <c r="F649" s="10"/>
      <c r="G649" s="10"/>
      <c r="H649" s="18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7" t="s">
        <v>36</v>
      </c>
      <c r="B650" s="6">
        <v>2</v>
      </c>
      <c r="C650" s="7" t="str">
        <f>'Original 1-10'!C363</f>
        <v>Carly Harville &amp; William Suh</v>
      </c>
      <c r="D650" s="7" t="str">
        <f>'Original 1-10'!D363</f>
        <v>Tompkins HS</v>
      </c>
      <c r="E650" s="6">
        <v>12</v>
      </c>
      <c r="F650" s="10"/>
      <c r="G650" s="10"/>
      <c r="H650" s="18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7" t="s">
        <v>36</v>
      </c>
      <c r="B651" s="6">
        <v>5</v>
      </c>
      <c r="C651" s="7" t="str">
        <f>'Original 1-10'!C366</f>
        <v>Zanfa Aliyeva &amp; Hannah Kirby</v>
      </c>
      <c r="D651" s="7" t="str">
        <f>'Original 1-10'!D366</f>
        <v>Tompkins HS</v>
      </c>
      <c r="E651" s="6">
        <v>8</v>
      </c>
      <c r="F651" s="10"/>
      <c r="G651" s="10"/>
      <c r="H651" s="18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4" t="s">
        <v>38</v>
      </c>
      <c r="B652" s="13">
        <v>8</v>
      </c>
      <c r="C652" s="14" t="str">
        <f>'Original 1-10'!C389</f>
        <v>Tompkins HS</v>
      </c>
      <c r="D652" s="14" t="str">
        <f>'Original 1-10'!D389</f>
        <v>Tompkins HS</v>
      </c>
      <c r="E652" s="13">
        <v>12</v>
      </c>
      <c r="F652" s="10"/>
      <c r="G652" s="10"/>
      <c r="H652" s="18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7" t="s">
        <v>39</v>
      </c>
      <c r="B653" s="6">
        <v>1</v>
      </c>
      <c r="C653" s="7" t="str">
        <f>'Original 1-10'!C392</f>
        <v>Hannah Kirby &amp; Carly Harville</v>
      </c>
      <c r="D653" s="7" t="str">
        <f>'Original 1-10'!D392</f>
        <v>Tompkins HS</v>
      </c>
      <c r="E653" s="6">
        <v>12</v>
      </c>
      <c r="F653" s="10"/>
      <c r="G653" s="10"/>
      <c r="H653" s="18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7" t="s">
        <v>101</v>
      </c>
      <c r="B654" s="6">
        <v>3</v>
      </c>
      <c r="C654" s="7" t="str">
        <f>'Original 1-10'!C414</f>
        <v>Tompkins HS</v>
      </c>
      <c r="D654" s="7" t="str">
        <f>'Original 1-10'!D414</f>
        <v>Tompkins HS</v>
      </c>
      <c r="E654" s="6">
        <v>24</v>
      </c>
      <c r="F654" s="10"/>
      <c r="G654" s="10"/>
      <c r="H654" s="18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7" t="s">
        <v>41</v>
      </c>
      <c r="B655" s="6">
        <v>3</v>
      </c>
      <c r="C655" s="7" t="str">
        <f>'Original 1-10'!C424</f>
        <v>Aarna Parimi</v>
      </c>
      <c r="D655" s="7" t="str">
        <f>'Original 1-10'!D424</f>
        <v>Tompkins HS</v>
      </c>
      <c r="E655" s="6">
        <v>9</v>
      </c>
      <c r="F655" s="10"/>
      <c r="G655" s="10"/>
      <c r="H655" s="18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7" t="s">
        <v>41</v>
      </c>
      <c r="B656" s="6">
        <v>5</v>
      </c>
      <c r="C656" s="7" t="str">
        <f>'Original 1-10'!C426</f>
        <v>Sarah Hennig</v>
      </c>
      <c r="D656" s="7" t="str">
        <f>'Original 1-10'!D426</f>
        <v>Tompkins HS</v>
      </c>
      <c r="E656" s="6">
        <v>7</v>
      </c>
      <c r="F656" s="10"/>
      <c r="G656" s="10"/>
      <c r="H656" s="18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4" t="s">
        <v>41</v>
      </c>
      <c r="B657" s="13">
        <v>8</v>
      </c>
      <c r="C657" s="14" t="str">
        <f>'Original 1-10'!C429</f>
        <v>Connor Ferguson</v>
      </c>
      <c r="D657" s="14" t="str">
        <f>'Original 1-10'!D429</f>
        <v>Tompkins HS</v>
      </c>
      <c r="E657" s="13">
        <v>4</v>
      </c>
      <c r="F657" s="10"/>
      <c r="G657" s="10"/>
      <c r="H657" s="18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4" t="s">
        <v>83</v>
      </c>
      <c r="B658" s="13">
        <v>7</v>
      </c>
      <c r="C658" s="14" t="str">
        <f>'Original 1-10'!C438</f>
        <v>Sarah Rogers</v>
      </c>
      <c r="D658" s="14" t="str">
        <f>'Original 1-10'!D438</f>
        <v>Tompkins HS</v>
      </c>
      <c r="E658" s="13">
        <v>5</v>
      </c>
      <c r="F658" s="10"/>
      <c r="G658" s="10"/>
      <c r="H658" s="18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4" t="s">
        <v>83</v>
      </c>
      <c r="B659" s="13">
        <v>8</v>
      </c>
      <c r="C659" s="14" t="str">
        <f>'Original 1-10'!C439</f>
        <v>Caitriona Devlin</v>
      </c>
      <c r="D659" s="14" t="str">
        <f>'Original 1-10'!D439</f>
        <v>Tompkins HS</v>
      </c>
      <c r="E659" s="13">
        <v>4</v>
      </c>
      <c r="F659" s="10"/>
      <c r="G659" s="10"/>
      <c r="H659" s="18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7" t="s">
        <v>84</v>
      </c>
      <c r="B660" s="6">
        <v>2</v>
      </c>
      <c r="C660" s="7" t="str">
        <f>'Original 1-10'!C443</f>
        <v>Alejandro Arias</v>
      </c>
      <c r="D660" s="7" t="str">
        <f>'Original 1-10'!D443</f>
        <v>Tompkins HS</v>
      </c>
      <c r="E660" s="6">
        <v>10</v>
      </c>
      <c r="F660" s="10"/>
      <c r="G660" s="10"/>
      <c r="H660" s="18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7" t="s">
        <v>84</v>
      </c>
      <c r="B661" s="6">
        <v>4</v>
      </c>
      <c r="C661" s="7" t="str">
        <f>'Original 1-10'!C445</f>
        <v>Kelvin Rigos</v>
      </c>
      <c r="D661" s="7" t="str">
        <f>'Original 1-10'!D445</f>
        <v>Tompkins HS</v>
      </c>
      <c r="E661" s="6">
        <v>8</v>
      </c>
      <c r="F661" s="10"/>
      <c r="G661" s="10"/>
      <c r="H661" s="18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4" t="s">
        <v>84</v>
      </c>
      <c r="B662" s="13">
        <v>7</v>
      </c>
      <c r="C662" s="14" t="str">
        <f>'Original 1-10'!C448</f>
        <v>Zeest Khan</v>
      </c>
      <c r="D662" s="14" t="str">
        <f>'Original 1-10'!D448</f>
        <v>Tompkins HS</v>
      </c>
      <c r="E662" s="13">
        <v>5</v>
      </c>
      <c r="F662" s="10"/>
      <c r="G662" s="10"/>
      <c r="H662" s="18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4" t="s">
        <v>42</v>
      </c>
      <c r="B663" s="13">
        <v>6</v>
      </c>
      <c r="C663" s="14" t="str">
        <f>'Original 1-10'!C467</f>
        <v>Jongyun Shin</v>
      </c>
      <c r="D663" s="14" t="str">
        <f>'Original 1-10'!D467</f>
        <v>Tompkins HS</v>
      </c>
      <c r="E663" s="13">
        <v>6</v>
      </c>
      <c r="F663" s="10"/>
      <c r="G663" s="10"/>
      <c r="H663" s="18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4" t="s">
        <v>86</v>
      </c>
      <c r="B664" s="13">
        <v>9</v>
      </c>
      <c r="C664" s="14" t="str">
        <f>'Original 1-10'!C480</f>
        <v>Jodi Keener</v>
      </c>
      <c r="D664" s="14" t="str">
        <f>'Original 1-10'!D480</f>
        <v>Tompkins HS</v>
      </c>
      <c r="E664" s="13">
        <v>2</v>
      </c>
      <c r="F664" s="10"/>
      <c r="G664" s="10"/>
      <c r="H664" s="18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4" t="s">
        <v>87</v>
      </c>
      <c r="B665" s="13">
        <v>10</v>
      </c>
      <c r="C665" s="14" t="str">
        <f>'Original 1-10'!C491</f>
        <v>Megan Phalen</v>
      </c>
      <c r="D665" s="14" t="str">
        <f>'Original 1-10'!D491</f>
        <v>Tompkins HS</v>
      </c>
      <c r="E665" s="13">
        <v>1</v>
      </c>
      <c r="F665" s="10"/>
      <c r="G665" s="10"/>
      <c r="H665" s="18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7" t="s">
        <v>43</v>
      </c>
      <c r="B666" s="6">
        <v>2</v>
      </c>
      <c r="C666" s="7" t="str">
        <f>'Original 1-10'!C493</f>
        <v>Zarifa Aliyeva</v>
      </c>
      <c r="D666" s="7" t="str">
        <f>'Original 1-10'!D493</f>
        <v>Tompkins HS</v>
      </c>
      <c r="E666" s="6">
        <v>9</v>
      </c>
      <c r="F666" s="10"/>
      <c r="G666" s="10"/>
      <c r="H666" s="18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7" t="s">
        <v>69</v>
      </c>
      <c r="B667" s="6">
        <v>3</v>
      </c>
      <c r="C667" s="7" t="str">
        <f>'Original 1-10'!C504</f>
        <v>Alex Schmidt</v>
      </c>
      <c r="D667" s="7" t="str">
        <f>'Original 1-10'!D504</f>
        <v>Tompkins HS</v>
      </c>
      <c r="E667" s="6">
        <v>8</v>
      </c>
      <c r="F667" s="10"/>
      <c r="G667" s="10"/>
      <c r="H667" s="18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4" t="s">
        <v>69</v>
      </c>
      <c r="B668" s="13">
        <v>6</v>
      </c>
      <c r="C668" s="14" t="str">
        <f>'Original 1-10'!C507</f>
        <v>Heidi Ruf</v>
      </c>
      <c r="D668" s="14" t="str">
        <f>'Original 1-10'!D507</f>
        <v>Tompkins HS</v>
      </c>
      <c r="E668" s="13">
        <v>5</v>
      </c>
      <c r="F668" s="10"/>
      <c r="G668" s="10"/>
      <c r="H668" s="18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7" t="s">
        <v>44</v>
      </c>
      <c r="B669" s="6">
        <v>4</v>
      </c>
      <c r="C669" s="7" t="str">
        <f>'Original 1-10'!C525</f>
        <v>Carly Harville</v>
      </c>
      <c r="D669" s="7" t="str">
        <f>'Original 1-10'!D525</f>
        <v>Tompkins HS</v>
      </c>
      <c r="E669" s="6">
        <v>7</v>
      </c>
      <c r="F669" s="10"/>
      <c r="G669" s="10"/>
      <c r="H669" s="18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7" t="s">
        <v>88</v>
      </c>
      <c r="B670" s="6">
        <v>2</v>
      </c>
      <c r="C670" s="7" t="str">
        <f>'Original 1-10'!C533</f>
        <v>Sarah Hennig</v>
      </c>
      <c r="D670" s="7" t="str">
        <f>'Original 1-10'!D533</f>
        <v>Tompkins HS</v>
      </c>
      <c r="E670" s="6">
        <v>10</v>
      </c>
      <c r="F670" s="10"/>
      <c r="G670" s="10"/>
      <c r="H670" s="18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4" t="s">
        <v>88</v>
      </c>
      <c r="B671" s="13">
        <v>6</v>
      </c>
      <c r="C671" s="14" t="str">
        <f>'Original 1-10'!C537</f>
        <v>Ameera Izmir</v>
      </c>
      <c r="D671" s="14" t="str">
        <f>'Original 1-10'!D537</f>
        <v>Tompkins HS</v>
      </c>
      <c r="E671" s="13">
        <v>6</v>
      </c>
      <c r="F671" s="10"/>
      <c r="G671" s="10"/>
      <c r="H671" s="18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4" t="s">
        <v>88</v>
      </c>
      <c r="B672" s="13">
        <v>7</v>
      </c>
      <c r="C672" s="14" t="str">
        <f>'Original 1-10'!C538</f>
        <v>Maya Hill</v>
      </c>
      <c r="D672" s="14" t="str">
        <f>'Original 1-10'!D538</f>
        <v>Tompkins HS</v>
      </c>
      <c r="E672" s="13">
        <v>5</v>
      </c>
      <c r="F672" s="10"/>
      <c r="G672" s="10"/>
      <c r="H672" s="18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7" t="s">
        <v>89</v>
      </c>
      <c r="B673" s="6">
        <v>5</v>
      </c>
      <c r="C673" s="7" t="str">
        <f>'Original 1-10'!C546</f>
        <v>Richard Flynn</v>
      </c>
      <c r="D673" s="7" t="str">
        <f>'Original 1-10'!D546</f>
        <v>Tompkins HS</v>
      </c>
      <c r="E673" s="6">
        <v>7</v>
      </c>
      <c r="F673" s="10"/>
      <c r="G673" s="10"/>
      <c r="H673" s="18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7" t="s">
        <v>102</v>
      </c>
      <c r="B674" s="6">
        <v>3</v>
      </c>
      <c r="C674" s="7" t="str">
        <f>'Original 1-10'!C554</f>
        <v>Carly Harville</v>
      </c>
      <c r="D674" s="7" t="str">
        <f>'Original 1-10'!D554</f>
        <v>Tompkins HS</v>
      </c>
      <c r="E674" s="6">
        <v>9</v>
      </c>
      <c r="F674" s="10"/>
      <c r="G674" s="10"/>
      <c r="H674" s="18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7" t="s">
        <v>102</v>
      </c>
      <c r="B675" s="6">
        <v>5</v>
      </c>
      <c r="C675" s="7" t="str">
        <f>'Original 1-10'!C556</f>
        <v>William Suh</v>
      </c>
      <c r="D675" s="7" t="str">
        <f>'Original 1-10'!D556</f>
        <v>Tompkins HS</v>
      </c>
      <c r="E675" s="6">
        <v>7</v>
      </c>
      <c r="F675" s="10"/>
      <c r="G675" s="10"/>
      <c r="H675" s="18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4" t="s">
        <v>90</v>
      </c>
      <c r="B676" s="13">
        <v>9</v>
      </c>
      <c r="C676" s="14" t="str">
        <f>'Original 1-10'!C590</f>
        <v>Thomas Colihan</v>
      </c>
      <c r="D676" s="14" t="str">
        <f>'Original 1-10'!D590</f>
        <v>Tompkins HS</v>
      </c>
      <c r="E676" s="13">
        <v>2</v>
      </c>
      <c r="F676" s="10"/>
      <c r="G676" s="10"/>
      <c r="H676" s="18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4" t="s">
        <v>91</v>
      </c>
      <c r="B677" s="13">
        <v>6</v>
      </c>
      <c r="C677" s="14" t="str">
        <f>'Original 1-10'!C597</f>
        <v>Megan Phalen</v>
      </c>
      <c r="D677" s="14" t="str">
        <f>'Original 1-10'!D597</f>
        <v>Tompkins HS</v>
      </c>
      <c r="E677" s="13">
        <v>5</v>
      </c>
      <c r="F677" s="10"/>
      <c r="G677" s="10"/>
      <c r="H677" s="18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4" t="s">
        <v>91</v>
      </c>
      <c r="B678" s="13">
        <v>10</v>
      </c>
      <c r="C678" s="14" t="str">
        <f>'Original 1-10'!C601</f>
        <v>Madeleine McCoy</v>
      </c>
      <c r="D678" s="14" t="str">
        <f>'Original 1-10'!D601</f>
        <v>Tompkins HS</v>
      </c>
      <c r="E678" s="13">
        <v>1</v>
      </c>
      <c r="F678" s="10"/>
      <c r="G678" s="10"/>
      <c r="H678" s="18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4" t="s">
        <v>46</v>
      </c>
      <c r="B679" s="13">
        <v>6</v>
      </c>
      <c r="C679" s="14" t="str">
        <f>'Original 1-10'!C607</f>
        <v>Hanna Kirby</v>
      </c>
      <c r="D679" s="14" t="str">
        <f>'Original 1-10'!D607</f>
        <v>Tompkins HS</v>
      </c>
      <c r="E679" s="13">
        <v>5</v>
      </c>
      <c r="F679" s="10"/>
      <c r="G679" s="10"/>
      <c r="H679" s="18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4" t="s">
        <v>46</v>
      </c>
      <c r="B680" s="13">
        <v>7</v>
      </c>
      <c r="C680" s="14" t="str">
        <f>'Original 1-10'!C608</f>
        <v>Zeest Khan</v>
      </c>
      <c r="D680" s="14" t="str">
        <f>'Original 1-10'!D608</f>
        <v>Tompkins HS</v>
      </c>
      <c r="E680" s="13">
        <v>4</v>
      </c>
      <c r="F680" s="10"/>
      <c r="G680" s="10"/>
      <c r="H680" s="18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4" t="s">
        <v>46</v>
      </c>
      <c r="B681" s="13">
        <v>10</v>
      </c>
      <c r="C681" s="14" t="str">
        <f>'Original 1-10'!C611</f>
        <v>Douglas GIll</v>
      </c>
      <c r="D681" s="14" t="str">
        <f>'Original 1-10'!D611</f>
        <v>Tompkins HS</v>
      </c>
      <c r="E681" s="13">
        <v>1</v>
      </c>
      <c r="F681" s="10"/>
      <c r="G681" s="10"/>
      <c r="H681" s="18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4" t="s">
        <v>47</v>
      </c>
      <c r="B682" s="13">
        <v>9</v>
      </c>
      <c r="C682" s="14" t="str">
        <f>'Original 1-10'!C620</f>
        <v>Heidi Ruf</v>
      </c>
      <c r="D682" s="14" t="str">
        <f>'Original 1-10'!D620</f>
        <v>Tompkins HS</v>
      </c>
      <c r="E682" s="13">
        <v>2</v>
      </c>
      <c r="F682" s="10"/>
      <c r="G682" s="10"/>
      <c r="H682" s="18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7" t="s">
        <v>48</v>
      </c>
      <c r="B683" s="6">
        <v>2</v>
      </c>
      <c r="C683" s="7" t="str">
        <f>'Original 1-10'!C643</f>
        <v>Makaila Monauni</v>
      </c>
      <c r="D683" s="7" t="str">
        <f>'Original 1-10'!D643</f>
        <v>Tompkins HS</v>
      </c>
      <c r="E683" s="6">
        <v>9</v>
      </c>
      <c r="F683" s="10"/>
      <c r="G683" s="10"/>
      <c r="H683" s="18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7" t="s">
        <v>48</v>
      </c>
      <c r="B684" s="6">
        <v>5</v>
      </c>
      <c r="C684" s="7" t="str">
        <f>'Original 1-10'!C646</f>
        <v>Maya Hill</v>
      </c>
      <c r="D684" s="7" t="str">
        <f>'Original 1-10'!D646</f>
        <v>Tompkins HS</v>
      </c>
      <c r="E684" s="6">
        <v>6</v>
      </c>
      <c r="F684" s="10"/>
      <c r="G684" s="10"/>
      <c r="H684" s="18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4" t="s">
        <v>48</v>
      </c>
      <c r="B685" s="13">
        <v>8</v>
      </c>
      <c r="C685" s="14" t="str">
        <f>'Original 1-10'!C649</f>
        <v>Connor Ferguson</v>
      </c>
      <c r="D685" s="14" t="str">
        <f>'Original 1-10'!D649</f>
        <v>Tompkins HS</v>
      </c>
      <c r="E685" s="13">
        <v>3</v>
      </c>
      <c r="F685" s="10"/>
      <c r="G685" s="10"/>
      <c r="H685" s="18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7" t="s">
        <v>49</v>
      </c>
      <c r="B686" s="6">
        <v>3</v>
      </c>
      <c r="C686" s="7" t="str">
        <f>'Original 1-10'!C654</f>
        <v>Ainara Rivera</v>
      </c>
      <c r="D686" s="7" t="str">
        <f>'Original 1-10'!D654</f>
        <v>Tompkins HS</v>
      </c>
      <c r="E686" s="6">
        <v>8</v>
      </c>
      <c r="F686" s="10"/>
      <c r="G686" s="10"/>
      <c r="H686" s="18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4" t="s">
        <v>49</v>
      </c>
      <c r="B687" s="13">
        <v>6</v>
      </c>
      <c r="C687" s="14" t="str">
        <f>'Original 1-10'!C657</f>
        <v>Sarah Rogers</v>
      </c>
      <c r="D687" s="14" t="str">
        <f>'Original 1-10'!D657</f>
        <v>Tompkins HS</v>
      </c>
      <c r="E687" s="13">
        <v>5</v>
      </c>
      <c r="F687" s="10"/>
      <c r="G687" s="10"/>
      <c r="H687" s="18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4" t="s">
        <v>49</v>
      </c>
      <c r="B688" s="13">
        <v>8</v>
      </c>
      <c r="C688" s="14" t="str">
        <f>'Original 1-10'!C659</f>
        <v>Richard Flynn</v>
      </c>
      <c r="D688" s="14" t="str">
        <f>'Original 1-10'!D659</f>
        <v>Tompkins HS</v>
      </c>
      <c r="E688" s="13">
        <v>3</v>
      </c>
      <c r="F688" s="10"/>
      <c r="G688" s="10"/>
      <c r="H688" s="18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7" t="s">
        <v>50</v>
      </c>
      <c r="B689" s="6">
        <v>3</v>
      </c>
      <c r="C689" s="7" t="str">
        <f>'Original 1-10'!C664</f>
        <v>William Suh</v>
      </c>
      <c r="D689" s="7" t="str">
        <f>'Original 1-10'!D664</f>
        <v>Tompkins HS</v>
      </c>
      <c r="E689" s="6">
        <v>8</v>
      </c>
      <c r="F689" s="10"/>
      <c r="G689" s="10"/>
      <c r="H689" s="18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7" t="s">
        <v>50</v>
      </c>
      <c r="B690" s="6">
        <v>5</v>
      </c>
      <c r="C690" s="7" t="str">
        <f>'Original 1-10'!C666</f>
        <v>Kelvin Rigos</v>
      </c>
      <c r="D690" s="7" t="str">
        <f>'Original 1-10'!D666</f>
        <v>Tompkins HS</v>
      </c>
      <c r="E690" s="6">
        <v>6</v>
      </c>
      <c r="F690" s="10"/>
      <c r="G690" s="10"/>
      <c r="H690" s="18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4" t="s">
        <v>50</v>
      </c>
      <c r="B691" s="13">
        <v>10</v>
      </c>
      <c r="C691" s="14" t="str">
        <f>'Original 1-10'!C671</f>
        <v>Lars Prochnow</v>
      </c>
      <c r="D691" s="14" t="str">
        <f>'Original 1-10'!D671</f>
        <v>Tompkins HS</v>
      </c>
      <c r="E691" s="13">
        <v>1</v>
      </c>
      <c r="F691" s="10"/>
      <c r="G691" s="10"/>
      <c r="H691" s="18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7" t="s">
        <v>51</v>
      </c>
      <c r="B692" s="6">
        <v>5</v>
      </c>
      <c r="C692" s="7" t="str">
        <f>'Original 1-10'!C676</f>
        <v>Alex Schmidt</v>
      </c>
      <c r="D692" s="7" t="str">
        <f>'Original 1-10'!D676</f>
        <v>Tompkins HS</v>
      </c>
      <c r="E692" s="6">
        <v>6</v>
      </c>
      <c r="F692" s="10"/>
      <c r="G692" s="10"/>
      <c r="H692" s="18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4" t="s">
        <v>51</v>
      </c>
      <c r="B693" s="13">
        <v>7</v>
      </c>
      <c r="C693" s="14" t="str">
        <f>'Original 1-10'!C678</f>
        <v>Cameron Burke</v>
      </c>
      <c r="D693" s="14" t="str">
        <f>'Original 1-10'!D678</f>
        <v>Tompkins HS</v>
      </c>
      <c r="E693" s="13">
        <v>4</v>
      </c>
      <c r="F693" s="10"/>
      <c r="G693" s="10"/>
      <c r="H693" s="18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4" t="s">
        <v>52</v>
      </c>
      <c r="B694" s="13">
        <v>6</v>
      </c>
      <c r="C694" s="14" t="str">
        <f>'Original 1-10'!C687</f>
        <v>Lars Prochnow</v>
      </c>
      <c r="D694" s="14" t="str">
        <f>'Original 1-10'!D687</f>
        <v>Tompkins HS</v>
      </c>
      <c r="E694" s="13">
        <v>6</v>
      </c>
      <c r="F694" s="10"/>
      <c r="G694" s="10"/>
      <c r="H694" s="18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7" t="s">
        <v>53</v>
      </c>
      <c r="B695" s="6">
        <v>2</v>
      </c>
      <c r="C695" s="7" t="str">
        <f>'Original 1-10'!C693</f>
        <v>Tompkins HS</v>
      </c>
      <c r="D695" s="7" t="str">
        <f>'Original 1-10'!D693</f>
        <v>Tompkins HS</v>
      </c>
      <c r="E695" s="6">
        <v>10</v>
      </c>
      <c r="F695" s="10"/>
      <c r="G695" s="10"/>
      <c r="H695" s="18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7" t="s">
        <v>78</v>
      </c>
      <c r="B696" s="6">
        <v>1</v>
      </c>
      <c r="C696" s="7" t="str">
        <f>'Original 1-10'!C702</f>
        <v>Alyson Kubiak</v>
      </c>
      <c r="D696" s="7" t="str">
        <f>'Original 1-10'!D702</f>
        <v>Tompkins HS</v>
      </c>
      <c r="E696" s="6">
        <v>10</v>
      </c>
      <c r="F696" s="10"/>
      <c r="G696" s="10"/>
      <c r="H696" s="18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7" t="s">
        <v>54</v>
      </c>
      <c r="B697" s="6">
        <v>3</v>
      </c>
      <c r="C697" s="7" t="str">
        <f>'Original 1-10'!C714</f>
        <v>Ameera Izmir</v>
      </c>
      <c r="D697" s="7" t="str">
        <f>'Original 1-10'!D714</f>
        <v>Tompkins HS</v>
      </c>
      <c r="E697" s="6">
        <v>8</v>
      </c>
      <c r="F697" s="10"/>
      <c r="G697" s="10"/>
      <c r="H697" s="18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7" t="s">
        <v>55</v>
      </c>
      <c r="B698" s="6">
        <v>5</v>
      </c>
      <c r="C698" s="7" t="str">
        <f>'Original 1-10'!C726</f>
        <v>Sarah Rogers</v>
      </c>
      <c r="D698" s="7" t="str">
        <f>'Original 1-10'!D726</f>
        <v>Tompkins HS</v>
      </c>
      <c r="E698" s="6">
        <v>6</v>
      </c>
      <c r="F698" s="10"/>
      <c r="G698" s="10"/>
      <c r="H698" s="18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4" t="s">
        <v>55</v>
      </c>
      <c r="B699" s="13">
        <v>8</v>
      </c>
      <c r="C699" s="14" t="str">
        <f>'Original 1-10'!C729</f>
        <v>Andres Luna</v>
      </c>
      <c r="D699" s="14" t="str">
        <f>'Original 1-10'!D729</f>
        <v>Tompkins HS</v>
      </c>
      <c r="E699" s="13">
        <v>3</v>
      </c>
      <c r="F699" s="10"/>
      <c r="G699" s="10"/>
      <c r="H699" s="18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7" t="s">
        <v>56</v>
      </c>
      <c r="B700" s="6">
        <v>2</v>
      </c>
      <c r="C700" s="7" t="str">
        <f>'Original 1-10'!C733</f>
        <v>Alexandra Gioukaris</v>
      </c>
      <c r="D700" s="7" t="str">
        <f>'Original 1-10'!D733</f>
        <v>Tompkins HS</v>
      </c>
      <c r="E700" s="6">
        <v>9</v>
      </c>
      <c r="F700" s="10"/>
      <c r="G700" s="10"/>
      <c r="H700" s="18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7" t="s">
        <v>57</v>
      </c>
      <c r="B701" s="6">
        <v>5</v>
      </c>
      <c r="C701" s="7" t="str">
        <f>'Original 1-10'!C746</f>
        <v>Heidi Ruf</v>
      </c>
      <c r="D701" s="7" t="str">
        <f>'Original 1-10'!D746</f>
        <v>Tompkins HS</v>
      </c>
      <c r="E701" s="6">
        <v>6</v>
      </c>
      <c r="F701" s="10"/>
      <c r="G701" s="10"/>
      <c r="H701" s="18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7" t="s">
        <v>99</v>
      </c>
      <c r="B702" s="6">
        <v>3</v>
      </c>
      <c r="C702" s="7" t="str">
        <f>'Original 1-10'!C754</f>
        <v>Tompkins HS</v>
      </c>
      <c r="D702" s="7" t="str">
        <f>'Original 1-10'!D754</f>
        <v>Tompkins HS</v>
      </c>
      <c r="E702" s="6">
        <v>16</v>
      </c>
      <c r="F702" s="10"/>
      <c r="G702" s="10"/>
      <c r="H702" s="18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7" t="s">
        <v>92</v>
      </c>
      <c r="B703" s="6">
        <v>4</v>
      </c>
      <c r="C703" s="7" t="str">
        <f>'Original 1-10'!C765</f>
        <v>Tompkins HS</v>
      </c>
      <c r="D703" s="7" t="str">
        <f>'Original 1-10'!D765</f>
        <v>Tompkins HS</v>
      </c>
      <c r="E703" s="6">
        <v>14</v>
      </c>
      <c r="F703" s="10"/>
      <c r="G703" s="10"/>
      <c r="H703" s="18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7" t="s">
        <v>79</v>
      </c>
      <c r="B704" s="6">
        <v>1</v>
      </c>
      <c r="C704" s="7" t="str">
        <f>'Original 1-10'!C792</f>
        <v>Ameera Izmir</v>
      </c>
      <c r="D704" s="7" t="str">
        <f>'Original 1-10'!D792</f>
        <v>Tompkins HS</v>
      </c>
      <c r="E704" s="6">
        <v>10</v>
      </c>
      <c r="F704" s="10"/>
      <c r="G704" s="10"/>
      <c r="H704" s="18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7" t="s">
        <v>79</v>
      </c>
      <c r="B705" s="6">
        <v>5</v>
      </c>
      <c r="C705" s="7" t="str">
        <f>'Original 1-10'!C796</f>
        <v>Maya Hill</v>
      </c>
      <c r="D705" s="7" t="str">
        <f>'Original 1-10'!D796</f>
        <v>Tompkins HS</v>
      </c>
      <c r="E705" s="6">
        <v>6</v>
      </c>
      <c r="F705" s="10"/>
      <c r="G705" s="10"/>
      <c r="H705" s="18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7" t="s">
        <v>59</v>
      </c>
      <c r="B706" s="6">
        <v>4</v>
      </c>
      <c r="C706" s="7" t="str">
        <f>'Original 1-10'!C805</f>
        <v>Sarah Rogers</v>
      </c>
      <c r="D706" s="7" t="str">
        <f>'Original 1-10'!D805</f>
        <v>Tompkins HS</v>
      </c>
      <c r="E706" s="6">
        <v>7</v>
      </c>
      <c r="F706" s="10"/>
      <c r="G706" s="10"/>
      <c r="H706" s="18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7" t="s">
        <v>60</v>
      </c>
      <c r="B707" s="6">
        <v>4</v>
      </c>
      <c r="C707" s="7" t="str">
        <f>'Original 1-10'!C815</f>
        <v>Alexandra Giouskaris</v>
      </c>
      <c r="D707" s="7" t="str">
        <f>'Original 1-10'!D815</f>
        <v>Tompkins HS</v>
      </c>
      <c r="E707" s="6">
        <v>7</v>
      </c>
      <c r="F707" s="10"/>
      <c r="G707" s="10"/>
      <c r="H707" s="18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7" t="s">
        <v>100</v>
      </c>
      <c r="B708" s="6">
        <v>5</v>
      </c>
      <c r="C708" s="7" t="str">
        <f>'Original 1-10'!C856</f>
        <v>Tompkins HS</v>
      </c>
      <c r="D708" s="7" t="str">
        <f>'Original 1-10'!D856</f>
        <v>Tompkins HS</v>
      </c>
      <c r="E708" s="6">
        <v>12</v>
      </c>
      <c r="F708" s="10"/>
      <c r="G708" s="10"/>
      <c r="H708" s="18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7" t="s">
        <v>63</v>
      </c>
      <c r="B709" s="6">
        <v>3</v>
      </c>
      <c r="C709" s="7" t="str">
        <f>'Original 1-10'!C864</f>
        <v>Ameera Izmir</v>
      </c>
      <c r="D709" s="7" t="str">
        <f>'Original 1-10'!D864</f>
        <v>Tompkins HS</v>
      </c>
      <c r="E709" s="6">
        <v>8</v>
      </c>
      <c r="F709" s="10"/>
      <c r="G709" s="10"/>
      <c r="H709" s="18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7" t="s">
        <v>63</v>
      </c>
      <c r="B710" s="6">
        <v>4</v>
      </c>
      <c r="C710" s="7" t="str">
        <f>'Original 1-10'!C865</f>
        <v>Maya Hill</v>
      </c>
      <c r="D710" s="7" t="str">
        <f>'Original 1-10'!D865</f>
        <v>Tompkins HS</v>
      </c>
      <c r="E710" s="6">
        <v>7</v>
      </c>
      <c r="F710" s="10"/>
      <c r="G710" s="10"/>
      <c r="H710" s="18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7" t="s">
        <v>64</v>
      </c>
      <c r="B711" s="6">
        <v>1</v>
      </c>
      <c r="C711" s="7" t="str">
        <f>'Original 1-10'!C872</f>
        <v>Ainara Rivera</v>
      </c>
      <c r="D711" s="7" t="str">
        <f>'Original 1-10'!D872</f>
        <v>Tompkins HS</v>
      </c>
      <c r="E711" s="6">
        <v>10</v>
      </c>
      <c r="F711" s="10"/>
      <c r="G711" s="10"/>
      <c r="H711" s="18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7" t="s">
        <v>64</v>
      </c>
      <c r="B712" s="6">
        <v>5</v>
      </c>
      <c r="C712" s="7" t="str">
        <f>'Original 1-10'!C876</f>
        <v>Andres Luna</v>
      </c>
      <c r="D712" s="7" t="str">
        <f>'Original 1-10'!D876</f>
        <v>Tompkins HS</v>
      </c>
      <c r="E712" s="6">
        <v>6</v>
      </c>
      <c r="F712" s="10"/>
      <c r="G712" s="10"/>
      <c r="H712" s="18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7" t="s">
        <v>65</v>
      </c>
      <c r="B713" s="6">
        <v>5</v>
      </c>
      <c r="C713" s="7" t="str">
        <f>'Original 1-10'!C886</f>
        <v>Zarifa Aliyeva</v>
      </c>
      <c r="D713" s="7" t="str">
        <f>'Original 1-10'!D886</f>
        <v>Tompkins HS</v>
      </c>
      <c r="E713" s="6">
        <v>6</v>
      </c>
      <c r="F713" s="10"/>
      <c r="G713" s="10"/>
      <c r="H713" s="18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7" t="s">
        <v>66</v>
      </c>
      <c r="B714" s="6">
        <v>3</v>
      </c>
      <c r="C714" s="7" t="str">
        <f>'Original 1-10'!C894</f>
        <v>Alexander Schmidt</v>
      </c>
      <c r="D714" s="7" t="str">
        <f>'Original 1-10'!D894</f>
        <v>Tompkins HS</v>
      </c>
      <c r="E714" s="6">
        <v>8</v>
      </c>
      <c r="F714" s="10"/>
      <c r="G714" s="10"/>
      <c r="H714" s="18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4" t="s">
        <v>68</v>
      </c>
      <c r="B715" s="13">
        <v>7</v>
      </c>
      <c r="C715" s="14" t="str">
        <f>'Original 1-10'!C58</f>
        <v>Ben Broekhuis</v>
      </c>
      <c r="D715" s="14" t="str">
        <f>'Original 1-10'!D58</f>
        <v>Travis HS</v>
      </c>
      <c r="E715" s="13">
        <v>4</v>
      </c>
      <c r="F715" s="10">
        <f>SUM(E715:E736)</f>
        <v>158</v>
      </c>
      <c r="G715" s="10"/>
      <c r="H715" s="18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4" t="s">
        <v>15</v>
      </c>
      <c r="B716" s="13">
        <v>6</v>
      </c>
      <c r="C716" s="14" t="str">
        <f>'Original 1-10'!C127</f>
        <v>Amanda Ramirez</v>
      </c>
      <c r="D716" s="14" t="str">
        <f>'Original 1-10'!D127</f>
        <v>Travis HS</v>
      </c>
      <c r="E716" s="13">
        <v>7</v>
      </c>
      <c r="F716" s="10"/>
      <c r="G716" s="10"/>
      <c r="H716" s="18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7" t="s">
        <v>18</v>
      </c>
      <c r="B717" s="6">
        <v>5</v>
      </c>
      <c r="C717" s="7" t="str">
        <f>'Original 1-10'!C196</f>
        <v>Ben Broekhuis</v>
      </c>
      <c r="D717" s="7" t="str">
        <f>'Original 1-10'!D196</f>
        <v>Travis HS</v>
      </c>
      <c r="E717" s="6">
        <v>8</v>
      </c>
      <c r="F717" s="10"/>
      <c r="G717" s="10"/>
      <c r="H717" s="18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4" t="s">
        <v>18</v>
      </c>
      <c r="B718" s="13">
        <v>8</v>
      </c>
      <c r="C718" s="14" t="str">
        <f>'Original 1-10'!C199</f>
        <v>Merari Portillo</v>
      </c>
      <c r="D718" s="14" t="str">
        <f>'Original 1-10'!D199</f>
        <v>Travis HS</v>
      </c>
      <c r="E718" s="13">
        <v>5</v>
      </c>
      <c r="F718" s="10"/>
      <c r="G718" s="10"/>
      <c r="H718" s="18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7" t="s">
        <v>23</v>
      </c>
      <c r="B719" s="6">
        <v>5</v>
      </c>
      <c r="C719" s="7" t="str">
        <f>'Original 1-10'!C286</f>
        <v>Ben Broekhuis</v>
      </c>
      <c r="D719" s="7" t="str">
        <f>'Original 1-10'!D286</f>
        <v>Travis HS</v>
      </c>
      <c r="E719" s="6">
        <v>7</v>
      </c>
      <c r="F719" s="10"/>
      <c r="G719" s="10"/>
      <c r="H719" s="18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4" t="s">
        <v>86</v>
      </c>
      <c r="B720" s="13">
        <v>8</v>
      </c>
      <c r="C720" s="14" t="str">
        <f>'Original 1-10'!C479</f>
        <v>Tejaswi Sriram</v>
      </c>
      <c r="D720" s="14" t="str">
        <f>'Original 1-10'!D479</f>
        <v>Travis HS</v>
      </c>
      <c r="E720" s="13">
        <v>3</v>
      </c>
      <c r="F720" s="10"/>
      <c r="G720" s="10"/>
      <c r="H720" s="18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4" t="s">
        <v>87</v>
      </c>
      <c r="B721" s="13">
        <v>7</v>
      </c>
      <c r="C721" s="14" t="str">
        <f>'Original 1-10'!C488</f>
        <v>Amanda Ramirez</v>
      </c>
      <c r="D721" s="14" t="str">
        <f>'Original 1-10'!D488</f>
        <v>Travis HS</v>
      </c>
      <c r="E721" s="13">
        <v>4</v>
      </c>
      <c r="F721" s="10"/>
      <c r="G721" s="10"/>
      <c r="H721" s="18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4" t="s">
        <v>87</v>
      </c>
      <c r="B722" s="13">
        <v>9</v>
      </c>
      <c r="C722" s="14" t="str">
        <f>'Original 1-10'!C490</f>
        <v>Devlynn Miller</v>
      </c>
      <c r="D722" s="14" t="str">
        <f>'Original 1-10'!D490</f>
        <v>Travis HS</v>
      </c>
      <c r="E722" s="13">
        <v>2</v>
      </c>
      <c r="F722" s="10"/>
      <c r="G722" s="10"/>
      <c r="H722" s="18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4" t="s">
        <v>69</v>
      </c>
      <c r="B723" s="13">
        <v>9</v>
      </c>
      <c r="C723" s="14" t="str">
        <f>'Original 1-10'!C510</f>
        <v>Merari Portillo</v>
      </c>
      <c r="D723" s="14" t="str">
        <f>'Original 1-10'!D510</f>
        <v>Travis HS</v>
      </c>
      <c r="E723" s="13">
        <v>2</v>
      </c>
      <c r="F723" s="10"/>
      <c r="G723" s="10"/>
      <c r="H723" s="18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4" t="s">
        <v>44</v>
      </c>
      <c r="B724" s="13">
        <v>6</v>
      </c>
      <c r="C724" s="14" t="str">
        <f>'Original 1-10'!C527</f>
        <v>Devlyn Miller</v>
      </c>
      <c r="D724" s="14" t="str">
        <f>'Original 1-10'!D527</f>
        <v>Travis HS</v>
      </c>
      <c r="E724" s="13">
        <v>5</v>
      </c>
      <c r="F724" s="10"/>
      <c r="G724" s="10"/>
      <c r="H724" s="18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7" t="s">
        <v>89</v>
      </c>
      <c r="B725" s="6">
        <v>2</v>
      </c>
      <c r="C725" s="7" t="str">
        <f>'Original 1-10'!C543</f>
        <v>Amanda Ramirez</v>
      </c>
      <c r="D725" s="7" t="str">
        <f>'Original 1-10'!D543</f>
        <v>Travis HS</v>
      </c>
      <c r="E725" s="6">
        <v>10</v>
      </c>
      <c r="F725" s="10"/>
      <c r="G725" s="10"/>
      <c r="H725" s="18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4" t="s">
        <v>47</v>
      </c>
      <c r="B726" s="13">
        <v>8</v>
      </c>
      <c r="C726" s="14" t="str">
        <f>'Original 1-10'!C619</f>
        <v>Ben Broeckhuis</v>
      </c>
      <c r="D726" s="14" t="str">
        <f>'Original 1-10'!D619</f>
        <v>Travis HS</v>
      </c>
      <c r="E726" s="13">
        <v>3</v>
      </c>
      <c r="F726" s="10"/>
      <c r="G726" s="10"/>
      <c r="H726" s="18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7" t="s">
        <v>96</v>
      </c>
      <c r="B727" s="6">
        <v>2</v>
      </c>
      <c r="C727" s="7" t="str">
        <f>'Original 1-10'!C623</f>
        <v>Travis HS</v>
      </c>
      <c r="D727" s="7" t="str">
        <f>'Original 1-10'!D623</f>
        <v>Travis HS</v>
      </c>
      <c r="E727" s="6">
        <v>18</v>
      </c>
      <c r="F727" s="10"/>
      <c r="G727" s="10"/>
      <c r="H727" s="18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7" t="s">
        <v>77</v>
      </c>
      <c r="B728" s="6">
        <v>5</v>
      </c>
      <c r="C728" s="7" t="str">
        <f>'Original 1-10'!C636</f>
        <v>Travis HS</v>
      </c>
      <c r="D728" s="7" t="str">
        <f>'Original 1-10'!D636</f>
        <v>Travis HS</v>
      </c>
      <c r="E728" s="6">
        <v>12</v>
      </c>
      <c r="F728" s="10"/>
      <c r="G728" s="10"/>
      <c r="H728" s="18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7" t="s">
        <v>51</v>
      </c>
      <c r="B729" s="6">
        <v>3</v>
      </c>
      <c r="C729" s="7" t="str">
        <f>'Original 1-10'!C674</f>
        <v>Ben Broekhuis</v>
      </c>
      <c r="D729" s="7" t="str">
        <f>'Original 1-10'!D674</f>
        <v>Travis HS</v>
      </c>
      <c r="E729" s="6">
        <v>8</v>
      </c>
      <c r="F729" s="10"/>
      <c r="G729" s="10"/>
      <c r="H729" s="18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4" t="s">
        <v>57</v>
      </c>
      <c r="B730" s="13">
        <v>6</v>
      </c>
      <c r="C730" s="14" t="str">
        <f>'Original 1-10'!C747</f>
        <v>Merari Portillo</v>
      </c>
      <c r="D730" s="14" t="str">
        <f>'Original 1-10'!D747</f>
        <v>Travis HS</v>
      </c>
      <c r="E730" s="13">
        <v>5</v>
      </c>
      <c r="F730" s="10"/>
      <c r="G730" s="10"/>
      <c r="H730" s="18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7" t="s">
        <v>61</v>
      </c>
      <c r="B731" s="6">
        <v>3</v>
      </c>
      <c r="C731" s="7" t="str">
        <f>'Original 1-10'!C824</f>
        <v>Ben Broekhuis</v>
      </c>
      <c r="D731" s="7" t="str">
        <f>'Original 1-10'!D824</f>
        <v>Travis HS</v>
      </c>
      <c r="E731" s="6">
        <v>8</v>
      </c>
      <c r="F731" s="10"/>
      <c r="G731" s="10"/>
      <c r="H731" s="18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5" t="s">
        <v>80</v>
      </c>
      <c r="B732" s="6">
        <v>2</v>
      </c>
      <c r="C732" s="5" t="str">
        <f>'Original 1-10'!C833</f>
        <v>Tejaswi Sriram</v>
      </c>
      <c r="D732" s="7" t="str">
        <f>'Original 1-10'!D833</f>
        <v>Travis HS</v>
      </c>
      <c r="E732" s="6">
        <v>12</v>
      </c>
      <c r="F732" s="10"/>
      <c r="G732" s="10"/>
      <c r="H732" s="18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7" t="s">
        <v>100</v>
      </c>
      <c r="B733" s="6">
        <v>3</v>
      </c>
      <c r="C733" s="7" t="str">
        <f>'Original 1-10'!C854</f>
        <v>Travis HS</v>
      </c>
      <c r="D733" s="7" t="str">
        <f>'Original 1-10'!D854</f>
        <v>Travis HS</v>
      </c>
      <c r="E733" s="6">
        <v>16</v>
      </c>
      <c r="F733" s="10"/>
      <c r="G733" s="10"/>
      <c r="H733" s="18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7" t="s">
        <v>66</v>
      </c>
      <c r="B734" s="6">
        <v>2</v>
      </c>
      <c r="C734" s="7" t="str">
        <f>'Original 1-10'!C893</f>
        <v>Ben Broekhuis</v>
      </c>
      <c r="D734" s="7" t="str">
        <f>'Original 1-10'!D893</f>
        <v>Travis HS</v>
      </c>
      <c r="E734" s="6">
        <v>9</v>
      </c>
      <c r="F734" s="10"/>
      <c r="G734" s="10"/>
      <c r="H734" s="18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7" t="s">
        <v>67</v>
      </c>
      <c r="B735" s="6">
        <v>5</v>
      </c>
      <c r="C735" s="7" t="str">
        <f>'Original 1-10'!C906</f>
        <v>Devlynn Miller</v>
      </c>
      <c r="D735" s="7" t="str">
        <f>'Original 1-10'!D906</f>
        <v>Travis HS</v>
      </c>
      <c r="E735" s="6">
        <v>7</v>
      </c>
      <c r="F735" s="10"/>
      <c r="G735" s="10"/>
      <c r="H735" s="18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4" t="s">
        <v>67</v>
      </c>
      <c r="B736" s="13">
        <v>9</v>
      </c>
      <c r="C736" s="14" t="str">
        <f>'Original 1-10'!C910</f>
        <v>Amanda Ramirez</v>
      </c>
      <c r="D736" s="14" t="str">
        <f>'Original 1-10'!D910</f>
        <v>Travis HS</v>
      </c>
      <c r="E736" s="13">
        <v>3</v>
      </c>
      <c r="F736" s="10"/>
      <c r="G736" s="10"/>
      <c r="H736" s="18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7" t="s">
        <v>95</v>
      </c>
      <c r="B737" s="6">
        <v>4</v>
      </c>
      <c r="C737" s="7" t="str">
        <f>'Original 1-10'!C225</f>
        <v>Willis HS</v>
      </c>
      <c r="D737" s="7" t="str">
        <f>'Original 1-10'!D225</f>
        <v>Willis HS</v>
      </c>
      <c r="E737" s="6">
        <v>21</v>
      </c>
      <c r="F737" s="10">
        <f>SUM(E737:E741)</f>
        <v>38</v>
      </c>
      <c r="G737" s="10"/>
      <c r="H737" s="18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4" t="s">
        <v>27</v>
      </c>
      <c r="B738" s="13">
        <v>9</v>
      </c>
      <c r="C738" s="14" t="str">
        <f>'Original 1-10'!C320</f>
        <v>Jeanine Davie</v>
      </c>
      <c r="D738" s="14" t="str">
        <f>'Original 1-10'!D320</f>
        <v>Willis HS</v>
      </c>
      <c r="E738" s="13">
        <v>2</v>
      </c>
      <c r="F738" s="10"/>
      <c r="G738" s="10"/>
      <c r="H738" s="18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7" t="s">
        <v>29</v>
      </c>
      <c r="B739" s="6">
        <v>3</v>
      </c>
      <c r="C739" s="7" t="str">
        <f>'Original 1-10'!C324</f>
        <v>Juliann Wallett</v>
      </c>
      <c r="D739" s="7" t="str">
        <f>'Original 1-10'!D324</f>
        <v>Willis HS</v>
      </c>
      <c r="E739" s="6">
        <v>8</v>
      </c>
      <c r="F739" s="10"/>
      <c r="G739" s="10"/>
      <c r="H739" s="18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4" t="s">
        <v>44</v>
      </c>
      <c r="B740" s="13">
        <v>9</v>
      </c>
      <c r="C740" s="14" t="str">
        <f>'Original 1-10'!C530</f>
        <v>Juliana Wallett</v>
      </c>
      <c r="D740" s="14" t="str">
        <f>'Original 1-10'!D530</f>
        <v>Willis HS</v>
      </c>
      <c r="E740" s="13">
        <v>2</v>
      </c>
      <c r="F740" s="10"/>
      <c r="G740" s="10"/>
      <c r="H740" s="18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4" t="s">
        <v>61</v>
      </c>
      <c r="B741" s="13">
        <v>6</v>
      </c>
      <c r="C741" s="14" t="str">
        <f>'Original 1-10'!C827</f>
        <v>Juliann Wallett</v>
      </c>
      <c r="D741" s="14" t="str">
        <f>'Original 1-10'!D827</f>
        <v>Willis HS</v>
      </c>
      <c r="E741" s="13">
        <v>5</v>
      </c>
      <c r="F741" s="10"/>
      <c r="G741" s="10"/>
      <c r="H741" s="18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2" t="s">
        <v>5</v>
      </c>
      <c r="B742" s="13">
        <v>10</v>
      </c>
      <c r="C742" s="14">
        <f>'Original 1-10'!C11</f>
        <v>0</v>
      </c>
      <c r="D742" s="14">
        <f>'Original 1-10'!D11</f>
        <v>0</v>
      </c>
      <c r="E742" s="13">
        <v>2</v>
      </c>
      <c r="F742" s="10"/>
      <c r="G742" s="10"/>
      <c r="H742" s="18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7" t="s">
        <v>93</v>
      </c>
      <c r="B743" s="6">
        <v>3</v>
      </c>
      <c r="C743" s="7">
        <f>'Original 1-10'!C14</f>
        <v>0</v>
      </c>
      <c r="D743" s="7">
        <f>'Original 1-10'!D14</f>
        <v>0</v>
      </c>
      <c r="E743" s="6">
        <v>10</v>
      </c>
      <c r="F743" s="10"/>
      <c r="G743" s="10"/>
      <c r="H743" s="18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7" t="s">
        <v>93</v>
      </c>
      <c r="B744" s="6">
        <v>4</v>
      </c>
      <c r="C744" s="7">
        <f>'Original 1-10'!C15</f>
        <v>0</v>
      </c>
      <c r="D744" s="7">
        <f>'Original 1-10'!D15</f>
        <v>0</v>
      </c>
      <c r="E744" s="6">
        <v>9</v>
      </c>
      <c r="F744" s="10"/>
      <c r="G744" s="10"/>
      <c r="H744" s="18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7" t="s">
        <v>93</v>
      </c>
      <c r="B745" s="6">
        <v>5</v>
      </c>
      <c r="C745" s="7">
        <f>'Original 1-10'!C16</f>
        <v>0</v>
      </c>
      <c r="D745" s="7">
        <f>'Original 1-10'!D16</f>
        <v>0</v>
      </c>
      <c r="E745" s="6">
        <v>8</v>
      </c>
      <c r="F745" s="10"/>
      <c r="G745" s="10"/>
      <c r="H745" s="18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4" t="s">
        <v>93</v>
      </c>
      <c r="B746" s="13">
        <v>6</v>
      </c>
      <c r="C746" s="14">
        <f>'Original 1-10'!C17</f>
        <v>0</v>
      </c>
      <c r="D746" s="14">
        <f>'Original 1-10'!D17</f>
        <v>0</v>
      </c>
      <c r="E746" s="13">
        <v>7</v>
      </c>
      <c r="F746" s="10"/>
      <c r="G746" s="10"/>
      <c r="H746" s="18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4" t="s">
        <v>93</v>
      </c>
      <c r="B747" s="13">
        <v>7</v>
      </c>
      <c r="C747" s="14">
        <f>'Original 1-10'!C18</f>
        <v>0</v>
      </c>
      <c r="D747" s="14">
        <f>'Original 1-10'!D18</f>
        <v>0</v>
      </c>
      <c r="E747" s="13">
        <v>6</v>
      </c>
      <c r="F747" s="10"/>
      <c r="G747" s="10"/>
      <c r="H747" s="18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4" t="s">
        <v>93</v>
      </c>
      <c r="B748" s="13">
        <v>8</v>
      </c>
      <c r="C748" s="14">
        <f>'Original 1-10'!C19</f>
        <v>0</v>
      </c>
      <c r="D748" s="14">
        <f>'Original 1-10'!D19</f>
        <v>0</v>
      </c>
      <c r="E748" s="13">
        <v>5</v>
      </c>
      <c r="F748" s="10"/>
      <c r="G748" s="10"/>
      <c r="H748" s="18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4" t="s">
        <v>93</v>
      </c>
      <c r="B749" s="13">
        <v>9</v>
      </c>
      <c r="C749" s="14">
        <f>'Original 1-10'!C20</f>
        <v>0</v>
      </c>
      <c r="D749" s="14">
        <f>'Original 1-10'!D20</f>
        <v>0</v>
      </c>
      <c r="E749" s="13">
        <v>4</v>
      </c>
      <c r="F749" s="10"/>
      <c r="G749" s="10"/>
      <c r="H749" s="18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4" t="s">
        <v>93</v>
      </c>
      <c r="B750" s="13">
        <v>10</v>
      </c>
      <c r="C750" s="14">
        <f>'Original 1-10'!C21</f>
        <v>0</v>
      </c>
      <c r="D750" s="14">
        <f>'Original 1-10'!D21</f>
        <v>0</v>
      </c>
      <c r="E750" s="13">
        <v>3</v>
      </c>
      <c r="F750" s="10"/>
      <c r="G750" s="10"/>
      <c r="H750" s="18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4" t="s">
        <v>7</v>
      </c>
      <c r="B751" s="13">
        <v>8</v>
      </c>
      <c r="C751" s="14">
        <f>'Original 1-10'!C29</f>
        <v>0</v>
      </c>
      <c r="D751" s="14">
        <f>'Original 1-10'!D29</f>
        <v>0</v>
      </c>
      <c r="E751" s="13">
        <v>4</v>
      </c>
      <c r="F751" s="10"/>
      <c r="G751" s="10"/>
      <c r="H751" s="18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4" t="s">
        <v>7</v>
      </c>
      <c r="B752" s="13">
        <v>9</v>
      </c>
      <c r="C752" s="14">
        <f>'Original 1-10'!C30</f>
        <v>0</v>
      </c>
      <c r="D752" s="14">
        <f>'Original 1-10'!D30</f>
        <v>0</v>
      </c>
      <c r="E752" s="13">
        <v>3</v>
      </c>
      <c r="F752" s="10"/>
      <c r="G752" s="10"/>
      <c r="H752" s="18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4" t="s">
        <v>7</v>
      </c>
      <c r="B753" s="13">
        <v>10</v>
      </c>
      <c r="C753" s="14">
        <f>'Original 1-10'!C31</f>
        <v>0</v>
      </c>
      <c r="D753" s="14">
        <f>'Original 1-10'!D31</f>
        <v>0</v>
      </c>
      <c r="E753" s="13">
        <v>2</v>
      </c>
      <c r="F753" s="10"/>
      <c r="G753" s="10"/>
      <c r="H753" s="18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4" t="s">
        <v>81</v>
      </c>
      <c r="B754" s="13">
        <v>9</v>
      </c>
      <c r="C754" s="14">
        <f>'Original 1-10'!C40</f>
        <v>0</v>
      </c>
      <c r="D754" s="14">
        <f>'Original 1-10'!D40</f>
        <v>0</v>
      </c>
      <c r="E754" s="13">
        <v>3</v>
      </c>
      <c r="F754" s="10"/>
      <c r="G754" s="10"/>
      <c r="H754" s="18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4" t="s">
        <v>81</v>
      </c>
      <c r="B755" s="13">
        <v>10</v>
      </c>
      <c r="C755" s="14">
        <f>'Original 1-10'!C41</f>
        <v>0</v>
      </c>
      <c r="D755" s="14">
        <f>'Original 1-10'!D41</f>
        <v>0</v>
      </c>
      <c r="E755" s="13">
        <v>2</v>
      </c>
      <c r="F755" s="10"/>
      <c r="G755" s="10"/>
      <c r="H755" s="18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4" t="s">
        <v>8</v>
      </c>
      <c r="B756" s="13">
        <v>7</v>
      </c>
      <c r="C756" s="14">
        <f>'Original 1-10'!C48</f>
        <v>0</v>
      </c>
      <c r="D756" s="14">
        <f>'Original 1-10'!D48</f>
        <v>0</v>
      </c>
      <c r="E756" s="13">
        <v>6</v>
      </c>
      <c r="F756" s="10"/>
      <c r="G756" s="10"/>
      <c r="H756" s="18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4" t="s">
        <v>8</v>
      </c>
      <c r="B757" s="13">
        <v>8</v>
      </c>
      <c r="C757" s="14">
        <f>'Original 1-10'!C49</f>
        <v>0</v>
      </c>
      <c r="D757" s="14">
        <f>'Original 1-10'!D49</f>
        <v>0</v>
      </c>
      <c r="E757" s="13">
        <v>5</v>
      </c>
      <c r="F757" s="10"/>
      <c r="G757" s="10"/>
      <c r="H757" s="18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4" t="s">
        <v>8</v>
      </c>
      <c r="B758" s="13">
        <v>9</v>
      </c>
      <c r="C758" s="14">
        <f>'Original 1-10'!C50</f>
        <v>0</v>
      </c>
      <c r="D758" s="14">
        <f>'Original 1-10'!D50</f>
        <v>0</v>
      </c>
      <c r="E758" s="13">
        <v>4</v>
      </c>
      <c r="F758" s="10"/>
      <c r="G758" s="10"/>
      <c r="H758" s="18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4" t="s">
        <v>8</v>
      </c>
      <c r="B759" s="13">
        <v>10</v>
      </c>
      <c r="C759" s="14">
        <f>'Original 1-10'!C51</f>
        <v>0</v>
      </c>
      <c r="D759" s="14">
        <f>'Original 1-10'!D51</f>
        <v>0</v>
      </c>
      <c r="E759" s="13">
        <v>3</v>
      </c>
      <c r="F759" s="10"/>
      <c r="G759" s="10"/>
      <c r="H759" s="18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4" t="s">
        <v>68</v>
      </c>
      <c r="B760" s="13">
        <v>10</v>
      </c>
      <c r="C760" s="14">
        <f>'Original 1-10'!C61</f>
        <v>0</v>
      </c>
      <c r="D760" s="14">
        <f>'Original 1-10'!D61</f>
        <v>0</v>
      </c>
      <c r="E760" s="13">
        <v>1</v>
      </c>
      <c r="F760" s="10"/>
      <c r="G760" s="10"/>
      <c r="H760" s="18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7" t="s">
        <v>94</v>
      </c>
      <c r="B761" s="6">
        <v>5</v>
      </c>
      <c r="C761" s="7">
        <f>'Original 1-10'!C146</f>
        <v>0</v>
      </c>
      <c r="D761" s="7">
        <f>'Original 1-10'!D146</f>
        <v>0</v>
      </c>
      <c r="E761" s="6">
        <v>12</v>
      </c>
      <c r="F761" s="10"/>
      <c r="G761" s="10"/>
      <c r="H761" s="18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4" t="s">
        <v>94</v>
      </c>
      <c r="B762" s="13">
        <v>6</v>
      </c>
      <c r="C762" s="14">
        <f>'Original 1-10'!C147</f>
        <v>0</v>
      </c>
      <c r="D762" s="14">
        <f>'Original 1-10'!D147</f>
        <v>0</v>
      </c>
      <c r="E762" s="13">
        <v>10</v>
      </c>
      <c r="F762" s="10"/>
      <c r="G762" s="10"/>
      <c r="H762" s="18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4" t="s">
        <v>94</v>
      </c>
      <c r="B763" s="13">
        <v>7</v>
      </c>
      <c r="C763" s="14">
        <f>'Original 1-10'!C148</f>
        <v>0</v>
      </c>
      <c r="D763" s="14">
        <f>'Original 1-10'!D148</f>
        <v>0</v>
      </c>
      <c r="E763" s="13">
        <v>9</v>
      </c>
      <c r="F763" s="10"/>
      <c r="G763" s="10"/>
      <c r="H763" s="18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4" t="s">
        <v>94</v>
      </c>
      <c r="B764" s="13">
        <v>8</v>
      </c>
      <c r="C764" s="14">
        <f>'Original 1-10'!C149</f>
        <v>0</v>
      </c>
      <c r="D764" s="14">
        <f>'Original 1-10'!D149</f>
        <v>0</v>
      </c>
      <c r="E764" s="13">
        <v>8</v>
      </c>
      <c r="F764" s="10"/>
      <c r="G764" s="10"/>
      <c r="H764" s="18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4" t="s">
        <v>94</v>
      </c>
      <c r="B765" s="13">
        <v>9</v>
      </c>
      <c r="C765" s="14">
        <f>'Original 1-10'!C150</f>
        <v>0</v>
      </c>
      <c r="D765" s="14">
        <f>'Original 1-10'!D150</f>
        <v>0</v>
      </c>
      <c r="E765" s="13">
        <v>7</v>
      </c>
      <c r="F765" s="10"/>
      <c r="G765" s="10"/>
      <c r="H765" s="18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4" t="s">
        <v>94</v>
      </c>
      <c r="B766" s="13">
        <v>10</v>
      </c>
      <c r="C766" s="14">
        <f>'Original 1-10'!C151</f>
        <v>0</v>
      </c>
      <c r="D766" s="14">
        <f>'Original 1-10'!D151</f>
        <v>0</v>
      </c>
      <c r="E766" s="13">
        <v>6</v>
      </c>
      <c r="F766" s="10"/>
      <c r="G766" s="10"/>
      <c r="H766" s="18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7" t="s">
        <v>97</v>
      </c>
      <c r="B767" s="6">
        <v>5</v>
      </c>
      <c r="C767" s="7">
        <f>'Original 1-10'!C156</f>
        <v>0</v>
      </c>
      <c r="D767" s="7">
        <f>'Original 1-10'!D156</f>
        <v>0</v>
      </c>
      <c r="E767" s="6">
        <v>12</v>
      </c>
      <c r="F767" s="10"/>
      <c r="G767" s="10"/>
      <c r="H767" s="18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4" t="s">
        <v>97</v>
      </c>
      <c r="B768" s="13">
        <v>6</v>
      </c>
      <c r="C768" s="14">
        <f>'Original 1-10'!C157</f>
        <v>0</v>
      </c>
      <c r="D768" s="14">
        <f>'Original 1-10'!D157</f>
        <v>0</v>
      </c>
      <c r="E768" s="13">
        <v>10</v>
      </c>
      <c r="F768" s="10"/>
      <c r="G768" s="10"/>
      <c r="H768" s="18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4" t="s">
        <v>97</v>
      </c>
      <c r="B769" s="13">
        <v>7</v>
      </c>
      <c r="C769" s="14">
        <f>'Original 1-10'!C158</f>
        <v>0</v>
      </c>
      <c r="D769" s="14">
        <f>'Original 1-10'!D158</f>
        <v>0</v>
      </c>
      <c r="E769" s="13">
        <v>9</v>
      </c>
      <c r="F769" s="10"/>
      <c r="G769" s="10"/>
      <c r="H769" s="18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4" t="s">
        <v>97</v>
      </c>
      <c r="B770" s="13">
        <v>8</v>
      </c>
      <c r="C770" s="14">
        <f>'Original 1-10'!C159</f>
        <v>0</v>
      </c>
      <c r="D770" s="14">
        <f>'Original 1-10'!D159</f>
        <v>0</v>
      </c>
      <c r="E770" s="13">
        <v>8</v>
      </c>
      <c r="F770" s="10"/>
      <c r="G770" s="10"/>
      <c r="H770" s="18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4" t="s">
        <v>97</v>
      </c>
      <c r="B771" s="13">
        <v>9</v>
      </c>
      <c r="C771" s="14">
        <f>'Original 1-10'!C160</f>
        <v>0</v>
      </c>
      <c r="D771" s="14">
        <f>'Original 1-10'!D160</f>
        <v>0</v>
      </c>
      <c r="E771" s="13">
        <v>7</v>
      </c>
      <c r="F771" s="10"/>
      <c r="G771" s="10"/>
      <c r="H771" s="18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4" t="s">
        <v>97</v>
      </c>
      <c r="B772" s="13">
        <v>10</v>
      </c>
      <c r="C772" s="14">
        <f>'Original 1-10'!C161</f>
        <v>0</v>
      </c>
      <c r="D772" s="14">
        <f>'Original 1-10'!D161</f>
        <v>0</v>
      </c>
      <c r="E772" s="13">
        <v>6</v>
      </c>
      <c r="F772" s="10"/>
      <c r="G772" s="10"/>
      <c r="H772" s="18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4" t="s">
        <v>98</v>
      </c>
      <c r="B773" s="13">
        <v>6</v>
      </c>
      <c r="C773" s="14">
        <f>'Original 1-10'!C167</f>
        <v>0</v>
      </c>
      <c r="D773" s="14">
        <f>'Original 1-10'!D167</f>
        <v>0</v>
      </c>
      <c r="E773" s="13">
        <v>10</v>
      </c>
      <c r="F773" s="10"/>
      <c r="G773" s="10"/>
      <c r="H773" s="18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4" t="s">
        <v>98</v>
      </c>
      <c r="B774" s="13">
        <v>7</v>
      </c>
      <c r="C774" s="14">
        <f>'Original 1-10'!C168</f>
        <v>0</v>
      </c>
      <c r="D774" s="14">
        <f>'Original 1-10'!D168</f>
        <v>0</v>
      </c>
      <c r="E774" s="13">
        <v>9</v>
      </c>
      <c r="F774" s="10"/>
      <c r="G774" s="10"/>
      <c r="H774" s="18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4" t="s">
        <v>98</v>
      </c>
      <c r="B775" s="13">
        <v>8</v>
      </c>
      <c r="C775" s="14">
        <f>'Original 1-10'!C169</f>
        <v>0</v>
      </c>
      <c r="D775" s="14">
        <f>'Original 1-10'!D169</f>
        <v>0</v>
      </c>
      <c r="E775" s="13">
        <v>8</v>
      </c>
      <c r="F775" s="10"/>
      <c r="G775" s="10"/>
      <c r="H775" s="18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4" t="s">
        <v>98</v>
      </c>
      <c r="B776" s="13">
        <v>9</v>
      </c>
      <c r="C776" s="14">
        <f>'Original 1-10'!C170</f>
        <v>0</v>
      </c>
      <c r="D776" s="14">
        <f>'Original 1-10'!D170</f>
        <v>0</v>
      </c>
      <c r="E776" s="13">
        <v>7</v>
      </c>
      <c r="F776" s="10"/>
      <c r="G776" s="10"/>
      <c r="H776" s="18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4" t="s">
        <v>98</v>
      </c>
      <c r="B777" s="13">
        <v>10</v>
      </c>
      <c r="C777" s="14">
        <f>'Original 1-10'!C171</f>
        <v>0</v>
      </c>
      <c r="D777" s="14">
        <f>'Original 1-10'!D171</f>
        <v>0</v>
      </c>
      <c r="E777" s="13">
        <v>6</v>
      </c>
      <c r="F777" s="10"/>
      <c r="G777" s="10"/>
      <c r="H777" s="18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4" t="s">
        <v>16</v>
      </c>
      <c r="B778" s="13">
        <v>6</v>
      </c>
      <c r="C778" s="14">
        <f>'Original 1-10'!C177</f>
        <v>0</v>
      </c>
      <c r="D778" s="14">
        <f>'Original 1-10'!D177</f>
        <v>0</v>
      </c>
      <c r="E778" s="13">
        <v>10</v>
      </c>
      <c r="F778" s="10"/>
      <c r="G778" s="10"/>
      <c r="H778" s="18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4" t="s">
        <v>16</v>
      </c>
      <c r="B779" s="13">
        <v>7</v>
      </c>
      <c r="C779" s="14">
        <f>'Original 1-10'!C178</f>
        <v>0</v>
      </c>
      <c r="D779" s="14">
        <f>'Original 1-10'!D178</f>
        <v>0</v>
      </c>
      <c r="E779" s="13">
        <v>9</v>
      </c>
      <c r="F779" s="10"/>
      <c r="G779" s="10"/>
      <c r="H779" s="18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4" t="s">
        <v>16</v>
      </c>
      <c r="B780" s="13">
        <v>8</v>
      </c>
      <c r="C780" s="14">
        <f>'Original 1-10'!C179</f>
        <v>0</v>
      </c>
      <c r="D780" s="14">
        <f>'Original 1-10'!D179</f>
        <v>0</v>
      </c>
      <c r="E780" s="13">
        <v>8</v>
      </c>
      <c r="F780" s="10"/>
      <c r="G780" s="10"/>
      <c r="H780" s="18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4" t="s">
        <v>16</v>
      </c>
      <c r="B781" s="13">
        <v>9</v>
      </c>
      <c r="C781" s="14">
        <f>'Original 1-10'!C180</f>
        <v>0</v>
      </c>
      <c r="D781" s="14">
        <f>'Original 1-10'!D180</f>
        <v>0</v>
      </c>
      <c r="E781" s="13">
        <v>7</v>
      </c>
      <c r="F781" s="10"/>
      <c r="G781" s="10"/>
      <c r="H781" s="18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4" t="s">
        <v>16</v>
      </c>
      <c r="B782" s="13">
        <v>10</v>
      </c>
      <c r="C782" s="14">
        <f>'Original 1-10'!C181</f>
        <v>0</v>
      </c>
      <c r="D782" s="14">
        <f>'Original 1-10'!D181</f>
        <v>0</v>
      </c>
      <c r="E782" s="13">
        <v>6</v>
      </c>
      <c r="F782" s="10"/>
      <c r="G782" s="10"/>
      <c r="H782" s="18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4" t="s">
        <v>19</v>
      </c>
      <c r="B783" s="13">
        <v>7</v>
      </c>
      <c r="C783" s="14">
        <f>'Original 1-10'!C208</f>
        <v>0</v>
      </c>
      <c r="D783" s="14">
        <f>'Original 1-10'!D208</f>
        <v>0</v>
      </c>
      <c r="E783" s="13">
        <v>6</v>
      </c>
      <c r="F783" s="10"/>
      <c r="G783" s="10"/>
      <c r="H783" s="18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4" t="s">
        <v>19</v>
      </c>
      <c r="B784" s="13">
        <v>8</v>
      </c>
      <c r="C784" s="14">
        <f>'Original 1-10'!C209</f>
        <v>0</v>
      </c>
      <c r="D784" s="14">
        <f>'Original 1-10'!D209</f>
        <v>0</v>
      </c>
      <c r="E784" s="13">
        <v>5</v>
      </c>
      <c r="F784" s="10"/>
      <c r="G784" s="10"/>
      <c r="H784" s="18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4" t="s">
        <v>19</v>
      </c>
      <c r="B785" s="13">
        <v>9</v>
      </c>
      <c r="C785" s="14">
        <f>'Original 1-10'!C210</f>
        <v>0</v>
      </c>
      <c r="D785" s="14">
        <f>'Original 1-10'!D210</f>
        <v>0</v>
      </c>
      <c r="E785" s="13">
        <v>4</v>
      </c>
      <c r="F785" s="10"/>
      <c r="G785" s="10"/>
      <c r="H785" s="18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4" t="s">
        <v>19</v>
      </c>
      <c r="B786" s="13">
        <v>10</v>
      </c>
      <c r="C786" s="14">
        <f>'Original 1-10'!C211</f>
        <v>0</v>
      </c>
      <c r="D786" s="14">
        <f>'Original 1-10'!D211</f>
        <v>0</v>
      </c>
      <c r="E786" s="13">
        <v>3</v>
      </c>
      <c r="F786" s="10"/>
      <c r="G786" s="10"/>
      <c r="H786" s="18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4" t="s">
        <v>71</v>
      </c>
      <c r="B787" s="13">
        <v>8</v>
      </c>
      <c r="C787" s="14">
        <f>'Original 1-10'!C219</f>
        <v>0</v>
      </c>
      <c r="D787" s="14">
        <f>'Original 1-10'!D219</f>
        <v>0</v>
      </c>
      <c r="E787" s="13">
        <v>5</v>
      </c>
      <c r="F787" s="10"/>
      <c r="G787" s="10"/>
      <c r="H787" s="18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4" t="s">
        <v>71</v>
      </c>
      <c r="B788" s="13">
        <v>9</v>
      </c>
      <c r="C788" s="14">
        <f>'Original 1-10'!C220</f>
        <v>0</v>
      </c>
      <c r="D788" s="14">
        <f>'Original 1-10'!D220</f>
        <v>0</v>
      </c>
      <c r="E788" s="13">
        <v>4</v>
      </c>
      <c r="F788" s="10"/>
      <c r="G788" s="10"/>
      <c r="H788" s="18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4" t="s">
        <v>71</v>
      </c>
      <c r="B789" s="13">
        <v>10</v>
      </c>
      <c r="C789" s="14">
        <f>'Original 1-10'!C221</f>
        <v>0</v>
      </c>
      <c r="D789" s="14">
        <f>'Original 1-10'!D221</f>
        <v>0</v>
      </c>
      <c r="E789" s="13">
        <v>3</v>
      </c>
      <c r="F789" s="10"/>
      <c r="G789" s="10"/>
      <c r="H789" s="18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4" t="s">
        <v>95</v>
      </c>
      <c r="B790" s="13">
        <v>6</v>
      </c>
      <c r="C790" s="14">
        <f>'Original 1-10'!C227</f>
        <v>0</v>
      </c>
      <c r="D790" s="14">
        <f>'Original 1-10'!D227</f>
        <v>0</v>
      </c>
      <c r="E790" s="13">
        <v>16</v>
      </c>
      <c r="F790" s="10"/>
      <c r="G790" s="10"/>
      <c r="H790" s="18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4" t="s">
        <v>95</v>
      </c>
      <c r="B791" s="13">
        <v>7</v>
      </c>
      <c r="C791" s="14">
        <f>'Original 1-10'!C228</f>
        <v>0</v>
      </c>
      <c r="D791" s="14">
        <f>'Original 1-10'!D228</f>
        <v>0</v>
      </c>
      <c r="E791" s="13">
        <v>14</v>
      </c>
      <c r="F791" s="10"/>
      <c r="G791" s="10"/>
      <c r="H791" s="18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4" t="s">
        <v>95</v>
      </c>
      <c r="B792" s="13">
        <v>8</v>
      </c>
      <c r="C792" s="14">
        <f>'Original 1-10'!C229</f>
        <v>0</v>
      </c>
      <c r="D792" s="14">
        <f>'Original 1-10'!D229</f>
        <v>0</v>
      </c>
      <c r="E792" s="13">
        <v>12</v>
      </c>
      <c r="F792" s="10"/>
      <c r="G792" s="10"/>
      <c r="H792" s="18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4" t="s">
        <v>95</v>
      </c>
      <c r="B793" s="13">
        <v>9</v>
      </c>
      <c r="C793" s="14">
        <f>'Original 1-10'!C230</f>
        <v>0</v>
      </c>
      <c r="D793" s="14">
        <f>'Original 1-10'!D230</f>
        <v>0</v>
      </c>
      <c r="E793" s="13">
        <v>10</v>
      </c>
      <c r="F793" s="10"/>
      <c r="G793" s="10"/>
      <c r="H793" s="18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4" t="s">
        <v>95</v>
      </c>
      <c r="B794" s="13">
        <v>10</v>
      </c>
      <c r="C794" s="14">
        <f>'Original 1-10'!C231</f>
        <v>0</v>
      </c>
      <c r="D794" s="14">
        <f>'Original 1-10'!D231</f>
        <v>0</v>
      </c>
      <c r="E794" s="13">
        <v>8</v>
      </c>
      <c r="F794" s="10"/>
      <c r="G794" s="10"/>
      <c r="H794" s="18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4" t="s">
        <v>20</v>
      </c>
      <c r="B795" s="13">
        <v>8</v>
      </c>
      <c r="C795" s="14">
        <f>'Original 1-10'!C239</f>
        <v>0</v>
      </c>
      <c r="D795" s="14">
        <f>'Original 1-10'!D239</f>
        <v>0</v>
      </c>
      <c r="E795" s="13">
        <v>3</v>
      </c>
      <c r="F795" s="10"/>
      <c r="G795" s="10"/>
      <c r="H795" s="18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4" t="s">
        <v>20</v>
      </c>
      <c r="B796" s="13">
        <v>9</v>
      </c>
      <c r="C796" s="14">
        <f>'Original 1-10'!C240</f>
        <v>0</v>
      </c>
      <c r="D796" s="14">
        <f>'Original 1-10'!D240</f>
        <v>0</v>
      </c>
      <c r="E796" s="13">
        <v>2</v>
      </c>
      <c r="F796" s="10"/>
      <c r="G796" s="10"/>
      <c r="H796" s="18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4" t="s">
        <v>20</v>
      </c>
      <c r="B797" s="13">
        <v>10</v>
      </c>
      <c r="C797" s="14">
        <f>'Original 1-10'!C241</f>
        <v>0</v>
      </c>
      <c r="D797" s="14">
        <f>'Original 1-10'!D241</f>
        <v>0</v>
      </c>
      <c r="E797" s="13">
        <v>1</v>
      </c>
      <c r="F797" s="10"/>
      <c r="G797" s="10"/>
      <c r="H797" s="18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4" t="s">
        <v>82</v>
      </c>
      <c r="B798" s="13">
        <v>6</v>
      </c>
      <c r="C798" s="14">
        <f>'Original 1-10'!C247</f>
        <v>0</v>
      </c>
      <c r="D798" s="14">
        <f>'Original 1-10'!D247</f>
        <v>0</v>
      </c>
      <c r="E798" s="13">
        <v>5</v>
      </c>
      <c r="F798" s="10"/>
      <c r="G798" s="10"/>
      <c r="H798" s="18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4" t="s">
        <v>82</v>
      </c>
      <c r="B799" s="13">
        <v>7</v>
      </c>
      <c r="C799" s="14">
        <f>'Original 1-10'!C248</f>
        <v>0</v>
      </c>
      <c r="D799" s="14">
        <f>'Original 1-10'!D248</f>
        <v>0</v>
      </c>
      <c r="E799" s="13">
        <v>4</v>
      </c>
      <c r="F799" s="10"/>
      <c r="G799" s="10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4" t="s">
        <v>82</v>
      </c>
      <c r="B800" s="13">
        <v>8</v>
      </c>
      <c r="C800" s="14">
        <f>'Original 1-10'!C249</f>
        <v>0</v>
      </c>
      <c r="D800" s="14">
        <f>'Original 1-10'!D249</f>
        <v>0</v>
      </c>
      <c r="E800" s="13">
        <v>3</v>
      </c>
      <c r="F800" s="10"/>
      <c r="G800" s="10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4" t="s">
        <v>82</v>
      </c>
      <c r="B801" s="13">
        <v>9</v>
      </c>
      <c r="C801" s="14">
        <f>'Original 1-10'!C250</f>
        <v>0</v>
      </c>
      <c r="D801" s="14">
        <f>'Original 1-10'!D250</f>
        <v>0</v>
      </c>
      <c r="E801" s="13">
        <v>2</v>
      </c>
      <c r="F801" s="10"/>
      <c r="G801" s="10"/>
      <c r="H801" s="10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4" t="s">
        <v>82</v>
      </c>
      <c r="B802" s="13">
        <v>10</v>
      </c>
      <c r="C802" s="14">
        <f>'Original 1-10'!C251</f>
        <v>0</v>
      </c>
      <c r="D802" s="14">
        <f>'Original 1-10'!D251</f>
        <v>0</v>
      </c>
      <c r="E802" s="13">
        <v>1</v>
      </c>
      <c r="F802" s="10"/>
      <c r="G802" s="10"/>
      <c r="H802" s="10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4" t="s">
        <v>74</v>
      </c>
      <c r="B803" s="13">
        <v>8</v>
      </c>
      <c r="C803" s="14">
        <f>'Original 1-10'!C339</f>
        <v>0</v>
      </c>
      <c r="D803" s="14">
        <f>'Original 1-10'!D339</f>
        <v>0</v>
      </c>
      <c r="E803" s="13">
        <v>3</v>
      </c>
      <c r="F803" s="10"/>
      <c r="G803" s="10"/>
      <c r="H803" s="10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4" t="s">
        <v>74</v>
      </c>
      <c r="B804" s="13">
        <v>9</v>
      </c>
      <c r="C804" s="14">
        <f>'Original 1-10'!C340</f>
        <v>0</v>
      </c>
      <c r="D804" s="14">
        <f>'Original 1-10'!D340</f>
        <v>0</v>
      </c>
      <c r="E804" s="13">
        <v>2</v>
      </c>
      <c r="F804" s="10"/>
      <c r="G804" s="10"/>
      <c r="H804" s="10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4" t="s">
        <v>74</v>
      </c>
      <c r="B805" s="13">
        <v>10</v>
      </c>
      <c r="C805" s="14">
        <f>'Original 1-10'!C341</f>
        <v>0</v>
      </c>
      <c r="D805" s="14">
        <f>'Original 1-10'!D341</f>
        <v>0</v>
      </c>
      <c r="E805" s="13">
        <v>1</v>
      </c>
      <c r="F805" s="10"/>
      <c r="G805" s="10"/>
      <c r="H805" s="10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4" t="s">
        <v>33</v>
      </c>
      <c r="B806" s="13">
        <v>8</v>
      </c>
      <c r="C806" s="14">
        <f>'Original 1-10'!C349</f>
        <v>0</v>
      </c>
      <c r="D806" s="14">
        <f>'Original 1-10'!D349</f>
        <v>0</v>
      </c>
      <c r="E806" s="13">
        <v>5</v>
      </c>
      <c r="F806" s="10"/>
      <c r="G806" s="10"/>
      <c r="H806" s="10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4" t="s">
        <v>33</v>
      </c>
      <c r="B807" s="13">
        <v>9</v>
      </c>
      <c r="C807" s="14">
        <f>'Original 1-10'!C350</f>
        <v>0</v>
      </c>
      <c r="D807" s="14">
        <f>'Original 1-10'!D350</f>
        <v>0</v>
      </c>
      <c r="E807" s="13">
        <v>4</v>
      </c>
      <c r="F807" s="10"/>
      <c r="G807" s="10"/>
      <c r="H807" s="10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4" t="s">
        <v>33</v>
      </c>
      <c r="B808" s="13">
        <v>10</v>
      </c>
      <c r="C808" s="14">
        <f>'Original 1-10'!C351</f>
        <v>0</v>
      </c>
      <c r="D808" s="14">
        <f>'Original 1-10'!D351</f>
        <v>0</v>
      </c>
      <c r="E808" s="13">
        <v>3</v>
      </c>
      <c r="F808" s="10"/>
      <c r="G808" s="10"/>
      <c r="H808" s="10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4" t="s">
        <v>75</v>
      </c>
      <c r="B809" s="13">
        <v>7</v>
      </c>
      <c r="C809" s="14">
        <f>'Original 1-10'!C358</f>
        <v>0</v>
      </c>
      <c r="D809" s="14">
        <f>'Original 1-10'!D358</f>
        <v>0</v>
      </c>
      <c r="E809" s="13">
        <v>4</v>
      </c>
      <c r="F809" s="10"/>
      <c r="G809" s="10"/>
      <c r="H809" s="10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4" t="s">
        <v>75</v>
      </c>
      <c r="B810" s="13">
        <v>8</v>
      </c>
      <c r="C810" s="14">
        <f>'Original 1-10'!C359</f>
        <v>0</v>
      </c>
      <c r="D810" s="14">
        <f>'Original 1-10'!D359</f>
        <v>0</v>
      </c>
      <c r="E810" s="13">
        <v>3</v>
      </c>
      <c r="F810" s="10"/>
      <c r="G810" s="10"/>
      <c r="H810" s="10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4" t="s">
        <v>75</v>
      </c>
      <c r="B811" s="13">
        <v>9</v>
      </c>
      <c r="C811" s="14">
        <f>'Original 1-10'!C360</f>
        <v>0</v>
      </c>
      <c r="D811" s="14">
        <f>'Original 1-10'!D360</f>
        <v>0</v>
      </c>
      <c r="E811" s="13">
        <v>2</v>
      </c>
      <c r="F811" s="10"/>
      <c r="G811" s="10"/>
      <c r="H811" s="10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4" t="s">
        <v>75</v>
      </c>
      <c r="B812" s="13">
        <v>10</v>
      </c>
      <c r="C812" s="14">
        <f>'Original 1-10'!C361</f>
        <v>0</v>
      </c>
      <c r="D812" s="14">
        <f>'Original 1-10'!D361</f>
        <v>0</v>
      </c>
      <c r="E812" s="13">
        <v>1</v>
      </c>
      <c r="F812" s="10"/>
      <c r="G812" s="10"/>
      <c r="H812" s="10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4" t="s">
        <v>36</v>
      </c>
      <c r="B813" s="13">
        <v>9</v>
      </c>
      <c r="C813" s="14">
        <f>'Original 1-10'!C370</f>
        <v>0</v>
      </c>
      <c r="D813" s="14">
        <f>'Original 1-10'!D370</f>
        <v>0</v>
      </c>
      <c r="E813" s="13">
        <v>4</v>
      </c>
      <c r="F813" s="10"/>
      <c r="G813" s="10"/>
      <c r="H813" s="10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4" t="s">
        <v>36</v>
      </c>
      <c r="B814" s="13">
        <v>10</v>
      </c>
      <c r="C814" s="14">
        <f>'Original 1-10'!C371</f>
        <v>0</v>
      </c>
      <c r="D814" s="14">
        <f>'Original 1-10'!D371</f>
        <v>0</v>
      </c>
      <c r="E814" s="13">
        <v>3</v>
      </c>
      <c r="F814" s="10"/>
      <c r="G814" s="10"/>
      <c r="H814" s="10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4" t="s">
        <v>37</v>
      </c>
      <c r="B815" s="13">
        <v>10</v>
      </c>
      <c r="C815" s="14">
        <f>'Original 1-10'!C381</f>
        <v>0</v>
      </c>
      <c r="D815" s="14">
        <f>'Original 1-10'!D381</f>
        <v>0</v>
      </c>
      <c r="E815" s="13">
        <v>3</v>
      </c>
      <c r="F815" s="10"/>
      <c r="G815" s="10"/>
      <c r="H815" s="10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4" t="s">
        <v>39</v>
      </c>
      <c r="B816" s="13">
        <v>8</v>
      </c>
      <c r="C816" s="14">
        <f>'Original 1-10'!C399</f>
        <v>0</v>
      </c>
      <c r="D816" s="14">
        <f>'Original 1-10'!D399</f>
        <v>0</v>
      </c>
      <c r="E816" s="13">
        <v>4</v>
      </c>
      <c r="F816" s="10"/>
      <c r="G816" s="10"/>
      <c r="H816" s="10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4" t="s">
        <v>39</v>
      </c>
      <c r="B817" s="13">
        <v>9</v>
      </c>
      <c r="C817" s="14">
        <f>'Original 1-10'!C400</f>
        <v>0</v>
      </c>
      <c r="D817" s="14">
        <f>'Original 1-10'!D400</f>
        <v>0</v>
      </c>
      <c r="E817" s="13">
        <v>3</v>
      </c>
      <c r="F817" s="10"/>
      <c r="G817" s="10"/>
      <c r="H817" s="10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4" t="s">
        <v>39</v>
      </c>
      <c r="B818" s="13">
        <v>10</v>
      </c>
      <c r="C818" s="14">
        <f>'Original 1-10'!C401</f>
        <v>0</v>
      </c>
      <c r="D818" s="14">
        <f>'Original 1-10'!D401</f>
        <v>0</v>
      </c>
      <c r="E818" s="13">
        <v>2</v>
      </c>
      <c r="F818" s="10"/>
      <c r="G818" s="10"/>
      <c r="H818" s="10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7" t="s">
        <v>101</v>
      </c>
      <c r="B819" s="6">
        <v>4</v>
      </c>
      <c r="C819" s="7">
        <f>'Original 1-10'!C415</f>
        <v>0</v>
      </c>
      <c r="D819" s="7">
        <f>'Original 1-10'!D415</f>
        <v>0</v>
      </c>
      <c r="E819" s="6">
        <v>21</v>
      </c>
      <c r="F819" s="10"/>
      <c r="G819" s="10"/>
      <c r="H819" s="10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7" t="s">
        <v>101</v>
      </c>
      <c r="B820" s="6">
        <v>5</v>
      </c>
      <c r="C820" s="7">
        <f>'Original 1-10'!C416</f>
        <v>0</v>
      </c>
      <c r="D820" s="7">
        <f>'Original 1-10'!D416</f>
        <v>0</v>
      </c>
      <c r="E820" s="6">
        <v>18</v>
      </c>
      <c r="F820" s="10"/>
      <c r="G820" s="10"/>
      <c r="H820" s="10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4" t="s">
        <v>101</v>
      </c>
      <c r="B821" s="13">
        <v>6</v>
      </c>
      <c r="C821" s="14">
        <f>'Original 1-10'!C417</f>
        <v>0</v>
      </c>
      <c r="D821" s="14">
        <f>'Original 1-10'!D417</f>
        <v>0</v>
      </c>
      <c r="E821" s="13">
        <v>16</v>
      </c>
      <c r="F821" s="10"/>
      <c r="G821" s="10"/>
      <c r="H821" s="10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4" t="s">
        <v>101</v>
      </c>
      <c r="B822" s="13">
        <v>7</v>
      </c>
      <c r="C822" s="14">
        <f>'Original 1-10'!C418</f>
        <v>0</v>
      </c>
      <c r="D822" s="14">
        <f>'Original 1-10'!D418</f>
        <v>0</v>
      </c>
      <c r="E822" s="13">
        <v>14</v>
      </c>
      <c r="F822" s="10"/>
      <c r="G822" s="10"/>
      <c r="H822" s="10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4" t="s">
        <v>101</v>
      </c>
      <c r="B823" s="13">
        <v>8</v>
      </c>
      <c r="C823" s="14">
        <f>'Original 1-10'!C419</f>
        <v>0</v>
      </c>
      <c r="D823" s="14">
        <f>'Original 1-10'!D419</f>
        <v>0</v>
      </c>
      <c r="E823" s="13">
        <v>12</v>
      </c>
      <c r="F823" s="10"/>
      <c r="G823" s="10"/>
      <c r="H823" s="10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4" t="s">
        <v>101</v>
      </c>
      <c r="B824" s="13">
        <v>9</v>
      </c>
      <c r="C824" s="14">
        <f>'Original 1-10'!C420</f>
        <v>0</v>
      </c>
      <c r="D824" s="14">
        <f>'Original 1-10'!D420</f>
        <v>0</v>
      </c>
      <c r="E824" s="13">
        <v>10</v>
      </c>
      <c r="F824" s="10"/>
      <c r="G824" s="10"/>
      <c r="H824" s="10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4" t="s">
        <v>101</v>
      </c>
      <c r="B825" s="13">
        <v>10</v>
      </c>
      <c r="C825" s="14">
        <f>'Original 1-10'!C421</f>
        <v>0</v>
      </c>
      <c r="D825" s="14">
        <f>'Original 1-10'!D421</f>
        <v>0</v>
      </c>
      <c r="E825" s="13">
        <v>8</v>
      </c>
      <c r="F825" s="10"/>
      <c r="G825" s="10"/>
      <c r="H825" s="10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4" t="s">
        <v>84</v>
      </c>
      <c r="B826" s="13">
        <v>8</v>
      </c>
      <c r="C826" s="14">
        <f>'Original 1-10'!C449</f>
        <v>0</v>
      </c>
      <c r="D826" s="14">
        <f>'Original 1-10'!D449</f>
        <v>0</v>
      </c>
      <c r="E826" s="13">
        <v>4</v>
      </c>
      <c r="F826" s="10"/>
      <c r="G826" s="10"/>
      <c r="H826" s="10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4" t="s">
        <v>84</v>
      </c>
      <c r="B827" s="13">
        <v>9</v>
      </c>
      <c r="C827" s="14">
        <f>'Original 1-10'!C450</f>
        <v>0</v>
      </c>
      <c r="D827" s="14">
        <f>'Original 1-10'!D450</f>
        <v>0</v>
      </c>
      <c r="E827" s="13">
        <v>3</v>
      </c>
      <c r="F827" s="10"/>
      <c r="G827" s="10"/>
      <c r="H827" s="10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4" t="s">
        <v>84</v>
      </c>
      <c r="B828" s="13">
        <v>10</v>
      </c>
      <c r="C828" s="14">
        <f>'Original 1-10'!C451</f>
        <v>0</v>
      </c>
      <c r="D828" s="14">
        <f>'Original 1-10'!D451</f>
        <v>0</v>
      </c>
      <c r="E828" s="13">
        <v>2</v>
      </c>
      <c r="F828" s="10"/>
      <c r="G828" s="10"/>
      <c r="H828" s="10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4" t="s">
        <v>85</v>
      </c>
      <c r="B829" s="13">
        <v>7</v>
      </c>
      <c r="C829" s="14">
        <f>'Original 1-10'!C458</f>
        <v>0</v>
      </c>
      <c r="D829" s="14">
        <f>'Original 1-10'!D458</f>
        <v>0</v>
      </c>
      <c r="E829" s="13">
        <v>5</v>
      </c>
      <c r="F829" s="10"/>
      <c r="G829" s="10"/>
      <c r="H829" s="10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4" t="s">
        <v>85</v>
      </c>
      <c r="B830" s="13">
        <v>8</v>
      </c>
      <c r="C830" s="14">
        <f>'Original 1-10'!C459</f>
        <v>0</v>
      </c>
      <c r="D830" s="14">
        <f>'Original 1-10'!D459</f>
        <v>0</v>
      </c>
      <c r="E830" s="13">
        <v>4</v>
      </c>
      <c r="F830" s="10"/>
      <c r="G830" s="10"/>
      <c r="H830" s="10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4" t="s">
        <v>85</v>
      </c>
      <c r="B831" s="13">
        <v>9</v>
      </c>
      <c r="C831" s="14">
        <f>'Original 1-10'!C460</f>
        <v>0</v>
      </c>
      <c r="D831" s="14">
        <f>'Original 1-10'!D460</f>
        <v>0</v>
      </c>
      <c r="E831" s="13">
        <v>3</v>
      </c>
      <c r="F831" s="10"/>
      <c r="G831" s="10"/>
      <c r="H831" s="10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4" t="s">
        <v>85</v>
      </c>
      <c r="B832" s="13">
        <v>10</v>
      </c>
      <c r="C832" s="14">
        <f>'Original 1-10'!C461</f>
        <v>0</v>
      </c>
      <c r="D832" s="14">
        <f>'Original 1-10'!D461</f>
        <v>0</v>
      </c>
      <c r="E832" s="13">
        <v>2</v>
      </c>
      <c r="F832" s="10"/>
      <c r="G832" s="10"/>
      <c r="H832" s="10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4" t="s">
        <v>42</v>
      </c>
      <c r="B833" s="13">
        <v>9</v>
      </c>
      <c r="C833" s="29">
        <f>'Original 1-10'!C470</f>
        <v>0</v>
      </c>
      <c r="D833" s="14">
        <f>'Original 1-10'!D470</f>
        <v>0</v>
      </c>
      <c r="E833" s="13">
        <v>3</v>
      </c>
      <c r="F833" s="30"/>
      <c r="G833" s="31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4" t="s">
        <v>42</v>
      </c>
      <c r="B834" s="13">
        <v>10</v>
      </c>
      <c r="C834" s="14">
        <f>'Original 1-10'!C471</f>
        <v>0</v>
      </c>
      <c r="D834" s="14">
        <f>'Original 1-10'!D471</f>
        <v>0</v>
      </c>
      <c r="E834" s="13">
        <v>2</v>
      </c>
      <c r="F834" s="30"/>
      <c r="G834" s="31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4" t="s">
        <v>76</v>
      </c>
      <c r="B835" s="13">
        <v>8</v>
      </c>
      <c r="C835" s="14">
        <f>'Original 1-10'!C519</f>
        <v>0</v>
      </c>
      <c r="D835" s="14">
        <f>'Original 1-10'!D519</f>
        <v>0</v>
      </c>
      <c r="E835" s="13">
        <v>5</v>
      </c>
      <c r="F835" s="30"/>
      <c r="G835" s="31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4" t="s">
        <v>76</v>
      </c>
      <c r="B836" s="13">
        <v>9</v>
      </c>
      <c r="C836" s="14">
        <f>'Original 1-10'!C520</f>
        <v>0</v>
      </c>
      <c r="D836" s="14">
        <f>'Original 1-10'!D520</f>
        <v>0</v>
      </c>
      <c r="E836" s="13">
        <v>4</v>
      </c>
      <c r="F836" s="30"/>
      <c r="G836" s="31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4" t="s">
        <v>76</v>
      </c>
      <c r="B837" s="13">
        <v>10</v>
      </c>
      <c r="C837" s="14">
        <f>'Original 1-10'!C521</f>
        <v>0</v>
      </c>
      <c r="D837" s="14">
        <f>'Original 1-10'!D521</f>
        <v>0</v>
      </c>
      <c r="E837" s="13">
        <v>3</v>
      </c>
      <c r="F837" s="30"/>
      <c r="G837" s="31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4" t="s">
        <v>88</v>
      </c>
      <c r="B838" s="13">
        <v>10</v>
      </c>
      <c r="C838" s="14">
        <f>'Original 1-10'!C541</f>
        <v>0</v>
      </c>
      <c r="D838" s="14">
        <f>'Original 1-10'!D541</f>
        <v>0</v>
      </c>
      <c r="E838" s="13">
        <v>2</v>
      </c>
      <c r="F838" s="30"/>
      <c r="G838" s="31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4" t="s">
        <v>89</v>
      </c>
      <c r="B839" s="13">
        <v>8</v>
      </c>
      <c r="C839" s="14">
        <f>'Original 1-10'!C549</f>
        <v>0</v>
      </c>
      <c r="D839" s="14">
        <f>'Original 1-10'!D549</f>
        <v>0</v>
      </c>
      <c r="E839" s="13">
        <v>4</v>
      </c>
      <c r="F839" s="30"/>
      <c r="G839" s="31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4" t="s">
        <v>89</v>
      </c>
      <c r="B840" s="13">
        <v>9</v>
      </c>
      <c r="C840" s="14">
        <f>'Original 1-10'!C550</f>
        <v>0</v>
      </c>
      <c r="D840" s="14">
        <f>'Original 1-10'!D550</f>
        <v>0</v>
      </c>
      <c r="E840" s="13">
        <v>3</v>
      </c>
      <c r="F840" s="30"/>
      <c r="G840" s="31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4" t="s">
        <v>89</v>
      </c>
      <c r="B841" s="13">
        <v>10</v>
      </c>
      <c r="C841" s="14">
        <f>'Original 1-10'!C551</f>
        <v>0</v>
      </c>
      <c r="D841" s="14">
        <f>'Original 1-10'!D551</f>
        <v>0</v>
      </c>
      <c r="E841" s="13">
        <v>2</v>
      </c>
      <c r="F841" s="30"/>
      <c r="G841" s="31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4" t="s">
        <v>102</v>
      </c>
      <c r="B842" s="13">
        <v>6</v>
      </c>
      <c r="C842" s="14">
        <f>'Original 1-10'!C557</f>
        <v>0</v>
      </c>
      <c r="D842" s="14">
        <f>'Original 1-10'!D557</f>
        <v>0</v>
      </c>
      <c r="E842" s="13">
        <v>6</v>
      </c>
      <c r="F842" s="30"/>
      <c r="G842" s="31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4" t="s">
        <v>102</v>
      </c>
      <c r="B843" s="13">
        <v>7</v>
      </c>
      <c r="C843" s="29">
        <f>'Original 1-10'!C558</f>
        <v>0</v>
      </c>
      <c r="D843" s="14">
        <f>'Original 1-10'!D558</f>
        <v>0</v>
      </c>
      <c r="E843" s="13">
        <v>5</v>
      </c>
      <c r="F843" s="30"/>
      <c r="G843" s="31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4" t="s">
        <v>102</v>
      </c>
      <c r="B844" s="13">
        <v>8</v>
      </c>
      <c r="C844" s="14">
        <f>'Original 1-10'!C559</f>
        <v>0</v>
      </c>
      <c r="D844" s="14">
        <f>'Original 1-10'!D559</f>
        <v>0</v>
      </c>
      <c r="E844" s="13">
        <v>4</v>
      </c>
      <c r="F844" s="30"/>
      <c r="G844" s="31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4" t="s">
        <v>102</v>
      </c>
      <c r="B845" s="13">
        <v>9</v>
      </c>
      <c r="C845" s="14">
        <f>'Original 1-10'!C560</f>
        <v>0</v>
      </c>
      <c r="D845" s="14">
        <f>'Original 1-10'!D560</f>
        <v>0</v>
      </c>
      <c r="E845" s="13">
        <v>3</v>
      </c>
      <c r="F845" s="30"/>
      <c r="G845" s="31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4" t="s">
        <v>102</v>
      </c>
      <c r="B846" s="13">
        <v>10</v>
      </c>
      <c r="C846" s="14">
        <f>'Original 1-10'!C561</f>
        <v>0</v>
      </c>
      <c r="D846" s="14">
        <f>'Original 1-10'!D561</f>
        <v>0</v>
      </c>
      <c r="E846" s="13">
        <v>2</v>
      </c>
      <c r="F846" s="30"/>
      <c r="G846" s="31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7" t="s">
        <v>45</v>
      </c>
      <c r="B847" s="6">
        <v>5</v>
      </c>
      <c r="C847" s="7">
        <f>'Original 1-10'!C566</f>
        <v>0</v>
      </c>
      <c r="D847" s="7">
        <f>'Original 1-10'!D566</f>
        <v>0</v>
      </c>
      <c r="E847" s="6">
        <v>7</v>
      </c>
      <c r="F847" s="30"/>
      <c r="G847" s="31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4" t="s">
        <v>45</v>
      </c>
      <c r="B848" s="13">
        <v>6</v>
      </c>
      <c r="C848" s="14">
        <f>'Original 1-10'!C567</f>
        <v>0</v>
      </c>
      <c r="D848" s="14">
        <f>'Original 1-10'!D567</f>
        <v>0</v>
      </c>
      <c r="E848" s="13">
        <v>6</v>
      </c>
      <c r="F848" s="30"/>
      <c r="G848" s="31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4" t="s">
        <v>45</v>
      </c>
      <c r="B849" s="13">
        <v>7</v>
      </c>
      <c r="C849" s="14">
        <f>'Original 1-10'!C568</f>
        <v>0</v>
      </c>
      <c r="D849" s="14">
        <f>'Original 1-10'!D568</f>
        <v>0</v>
      </c>
      <c r="E849" s="13">
        <v>5</v>
      </c>
      <c r="F849" s="30"/>
      <c r="G849" s="31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4" t="s">
        <v>45</v>
      </c>
      <c r="B850" s="13">
        <v>8</v>
      </c>
      <c r="C850" s="14">
        <f>'Original 1-10'!C569</f>
        <v>0</v>
      </c>
      <c r="D850" s="14">
        <f>'Original 1-10'!D569</f>
        <v>0</v>
      </c>
      <c r="E850" s="13">
        <v>4</v>
      </c>
      <c r="F850" s="30"/>
      <c r="G850" s="31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4" t="s">
        <v>45</v>
      </c>
      <c r="B851" s="13">
        <v>9</v>
      </c>
      <c r="C851" s="14">
        <f>'Original 1-10'!C570</f>
        <v>0</v>
      </c>
      <c r="D851" s="14">
        <f>'Original 1-10'!D570</f>
        <v>0</v>
      </c>
      <c r="E851" s="13">
        <v>3</v>
      </c>
      <c r="F851" s="30"/>
      <c r="G851" s="31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4" t="s">
        <v>45</v>
      </c>
      <c r="B852" s="13">
        <v>10</v>
      </c>
      <c r="C852" s="14">
        <f>'Original 1-10'!C571</f>
        <v>0</v>
      </c>
      <c r="D852" s="14">
        <f>'Original 1-10'!D571</f>
        <v>0</v>
      </c>
      <c r="E852" s="13">
        <v>2</v>
      </c>
      <c r="F852" s="30"/>
      <c r="G852" s="31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7" t="s">
        <v>104</v>
      </c>
      <c r="B853" s="6">
        <v>2</v>
      </c>
      <c r="C853" s="7">
        <f>'Original 1-10'!C573</f>
        <v>0</v>
      </c>
      <c r="D853" s="7">
        <f>'Original 1-10'!D573</f>
        <v>0</v>
      </c>
      <c r="E853" s="6">
        <v>10</v>
      </c>
      <c r="F853" s="10"/>
      <c r="G853" s="10"/>
      <c r="H853" s="10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7" t="s">
        <v>104</v>
      </c>
      <c r="B854" s="6">
        <v>3</v>
      </c>
      <c r="C854" s="7">
        <f>'Original 1-10'!C574</f>
        <v>0</v>
      </c>
      <c r="D854" s="7">
        <f>'Original 1-10'!D574</f>
        <v>0</v>
      </c>
      <c r="E854" s="6">
        <v>9</v>
      </c>
      <c r="F854" s="10"/>
      <c r="G854" s="10"/>
      <c r="H854" s="10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7" t="s">
        <v>104</v>
      </c>
      <c r="B855" s="6">
        <v>4</v>
      </c>
      <c r="C855" s="7">
        <f>'Original 1-10'!C575</f>
        <v>0</v>
      </c>
      <c r="D855" s="7">
        <f>'Original 1-10'!D575</f>
        <v>0</v>
      </c>
      <c r="E855" s="6">
        <v>8</v>
      </c>
      <c r="F855" s="10"/>
      <c r="G855" s="10"/>
      <c r="H855" s="10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7" t="s">
        <v>104</v>
      </c>
      <c r="B856" s="6">
        <v>5</v>
      </c>
      <c r="C856" s="7">
        <f>'Original 1-10'!C576</f>
        <v>0</v>
      </c>
      <c r="D856" s="7">
        <f>'Original 1-10'!D576</f>
        <v>0</v>
      </c>
      <c r="E856" s="6">
        <v>7</v>
      </c>
      <c r="F856" s="10"/>
      <c r="G856" s="10"/>
      <c r="H856" s="10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4" t="s">
        <v>104</v>
      </c>
      <c r="B857" s="13">
        <v>6</v>
      </c>
      <c r="C857" s="14">
        <f>'Original 1-10'!C577</f>
        <v>0</v>
      </c>
      <c r="D857" s="14">
        <f>'Original 1-10'!D577</f>
        <v>0</v>
      </c>
      <c r="E857" s="13">
        <v>6</v>
      </c>
      <c r="F857" s="10"/>
      <c r="G857" s="10"/>
      <c r="H857" s="10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4" t="s">
        <v>104</v>
      </c>
      <c r="B858" s="13">
        <v>7</v>
      </c>
      <c r="C858" s="14">
        <f>'Original 1-10'!C578</f>
        <v>0</v>
      </c>
      <c r="D858" s="14">
        <f>'Original 1-10'!D578</f>
        <v>0</v>
      </c>
      <c r="E858" s="13">
        <v>5</v>
      </c>
      <c r="F858" s="10"/>
      <c r="G858" s="10"/>
      <c r="H858" s="10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4" t="s">
        <v>104</v>
      </c>
      <c r="B859" s="13">
        <v>8</v>
      </c>
      <c r="C859" s="14">
        <f>'Original 1-10'!C579</f>
        <v>0</v>
      </c>
      <c r="D859" s="14">
        <f>'Original 1-10'!D579</f>
        <v>0</v>
      </c>
      <c r="E859" s="13">
        <v>4</v>
      </c>
      <c r="F859" s="10"/>
      <c r="G859" s="10"/>
      <c r="H859" s="10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4" t="s">
        <v>104</v>
      </c>
      <c r="B860" s="13">
        <v>9</v>
      </c>
      <c r="C860" s="14">
        <f>'Original 1-10'!C580</f>
        <v>0</v>
      </c>
      <c r="D860" s="14">
        <f>'Original 1-10'!D580</f>
        <v>0</v>
      </c>
      <c r="E860" s="13">
        <v>3</v>
      </c>
      <c r="F860" s="10"/>
      <c r="G860" s="10"/>
      <c r="H860" s="10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4" t="s">
        <v>104</v>
      </c>
      <c r="B861" s="13">
        <v>10</v>
      </c>
      <c r="C861" s="14">
        <f>'Original 1-10'!C581</f>
        <v>0</v>
      </c>
      <c r="D861" s="14">
        <f>'Original 1-10'!D581</f>
        <v>0</v>
      </c>
      <c r="E861" s="13">
        <v>2</v>
      </c>
      <c r="F861" s="10"/>
      <c r="G861" s="10"/>
      <c r="H861" s="10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4" t="s">
        <v>96</v>
      </c>
      <c r="B862" s="13">
        <v>6</v>
      </c>
      <c r="C862" s="14">
        <f>'Original 1-10'!C627</f>
        <v>0</v>
      </c>
      <c r="D862" s="14">
        <f>'Original 1-10'!D627</f>
        <v>0</v>
      </c>
      <c r="E862" s="13">
        <v>10</v>
      </c>
      <c r="F862" s="10"/>
      <c r="G862" s="10"/>
      <c r="H862" s="10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4" t="s">
        <v>96</v>
      </c>
      <c r="B863" s="13">
        <v>7</v>
      </c>
      <c r="C863" s="14">
        <f>'Original 1-10'!C628</f>
        <v>0</v>
      </c>
      <c r="D863" s="14">
        <f>'Original 1-10'!D628</f>
        <v>0</v>
      </c>
      <c r="E863" s="13">
        <v>9</v>
      </c>
      <c r="F863" s="10"/>
      <c r="G863" s="10"/>
      <c r="H863" s="10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4" t="s">
        <v>96</v>
      </c>
      <c r="B864" s="13">
        <v>8</v>
      </c>
      <c r="C864" s="14">
        <f>'Original 1-10'!C629</f>
        <v>0</v>
      </c>
      <c r="D864" s="14">
        <f>'Original 1-10'!D629</f>
        <v>0</v>
      </c>
      <c r="E864" s="13">
        <v>8</v>
      </c>
      <c r="F864" s="10"/>
      <c r="G864" s="10"/>
      <c r="H864" s="10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4" t="s">
        <v>96</v>
      </c>
      <c r="B865" s="13">
        <v>9</v>
      </c>
      <c r="C865" s="14">
        <f>'Original 1-10'!C630</f>
        <v>0</v>
      </c>
      <c r="D865" s="14">
        <f>'Original 1-10'!D630</f>
        <v>0</v>
      </c>
      <c r="E865" s="13">
        <v>7</v>
      </c>
      <c r="F865" s="10"/>
      <c r="G865" s="10"/>
      <c r="H865" s="10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4" t="s">
        <v>96</v>
      </c>
      <c r="B866" s="13">
        <v>10</v>
      </c>
      <c r="C866" s="14">
        <f>'Original 1-10'!C631</f>
        <v>0</v>
      </c>
      <c r="D866" s="14">
        <f>'Original 1-10'!D631</f>
        <v>0</v>
      </c>
      <c r="E866" s="13">
        <v>6</v>
      </c>
      <c r="F866" s="10"/>
      <c r="G866" s="10"/>
      <c r="H866" s="10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4" t="s">
        <v>77</v>
      </c>
      <c r="B867" s="13">
        <v>6</v>
      </c>
      <c r="C867" s="14">
        <f>'Original 1-10'!C637</f>
        <v>0</v>
      </c>
      <c r="D867" s="14">
        <f>'Original 1-10'!D637</f>
        <v>0</v>
      </c>
      <c r="E867" s="13">
        <v>10</v>
      </c>
      <c r="F867" s="10"/>
      <c r="G867" s="10"/>
      <c r="H867" s="10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4" t="s">
        <v>77</v>
      </c>
      <c r="B868" s="13">
        <v>7</v>
      </c>
      <c r="C868" s="14">
        <f>'Original 1-10'!C638</f>
        <v>0</v>
      </c>
      <c r="D868" s="14">
        <f>'Original 1-10'!D638</f>
        <v>0</v>
      </c>
      <c r="E868" s="13">
        <v>9</v>
      </c>
      <c r="F868" s="10"/>
      <c r="G868" s="10"/>
      <c r="H868" s="10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4" t="s">
        <v>77</v>
      </c>
      <c r="B869" s="13">
        <v>8</v>
      </c>
      <c r="C869" s="14">
        <f>'Original 1-10'!C639</f>
        <v>0</v>
      </c>
      <c r="D869" s="14">
        <f>'Original 1-10'!D639</f>
        <v>0</v>
      </c>
      <c r="E869" s="13">
        <v>8</v>
      </c>
      <c r="F869" s="10"/>
      <c r="G869" s="10"/>
      <c r="H869" s="10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4" t="s">
        <v>77</v>
      </c>
      <c r="B870" s="13">
        <v>9</v>
      </c>
      <c r="C870" s="14">
        <f>'Original 1-10'!C640</f>
        <v>0</v>
      </c>
      <c r="D870" s="14">
        <f>'Original 1-10'!D640</f>
        <v>0</v>
      </c>
      <c r="E870" s="13">
        <v>7</v>
      </c>
      <c r="F870" s="10"/>
      <c r="G870" s="10"/>
      <c r="H870" s="10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4" t="s">
        <v>77</v>
      </c>
      <c r="B871" s="13">
        <v>10</v>
      </c>
      <c r="C871" s="14">
        <f>'Original 1-10'!C641</f>
        <v>0</v>
      </c>
      <c r="D871" s="14">
        <f>'Original 1-10'!D641</f>
        <v>0</v>
      </c>
      <c r="E871" s="13">
        <v>6</v>
      </c>
      <c r="F871" s="10"/>
      <c r="G871" s="10"/>
      <c r="H871" s="10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4" t="s">
        <v>52</v>
      </c>
      <c r="B872" s="13">
        <v>8</v>
      </c>
      <c r="C872" s="14">
        <f>'Original 1-10'!C689</f>
        <v>0</v>
      </c>
      <c r="D872" s="14">
        <f>'Original 1-10'!D689</f>
        <v>0</v>
      </c>
      <c r="E872" s="13">
        <v>4</v>
      </c>
      <c r="F872" s="10"/>
      <c r="G872" s="10"/>
      <c r="H872" s="10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4" t="s">
        <v>52</v>
      </c>
      <c r="B873" s="13">
        <v>9</v>
      </c>
      <c r="C873" s="14">
        <f>'Original 1-10'!C690</f>
        <v>0</v>
      </c>
      <c r="D873" s="14">
        <f>'Original 1-10'!D690</f>
        <v>0</v>
      </c>
      <c r="E873" s="13">
        <v>3</v>
      </c>
      <c r="F873" s="10"/>
      <c r="G873" s="10"/>
      <c r="H873" s="10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4" t="s">
        <v>52</v>
      </c>
      <c r="B874" s="13">
        <v>10</v>
      </c>
      <c r="C874" s="14">
        <f>'Original 1-10'!C691</f>
        <v>0</v>
      </c>
      <c r="D874" s="14">
        <f>'Original 1-10'!D691</f>
        <v>0</v>
      </c>
      <c r="E874" s="13">
        <v>2</v>
      </c>
      <c r="F874" s="10"/>
      <c r="G874" s="10"/>
      <c r="H874" s="10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7" t="s">
        <v>99</v>
      </c>
      <c r="B875" s="6">
        <v>5</v>
      </c>
      <c r="C875" s="7">
        <f>'Original 1-10'!C756</f>
        <v>0</v>
      </c>
      <c r="D875" s="7">
        <f>'Original 1-10'!D756</f>
        <v>0</v>
      </c>
      <c r="E875" s="6">
        <v>12</v>
      </c>
      <c r="F875" s="10"/>
      <c r="G875" s="10"/>
      <c r="H875" s="10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4" t="s">
        <v>99</v>
      </c>
      <c r="B876" s="13">
        <v>6</v>
      </c>
      <c r="C876" s="14">
        <f>'Original 1-10'!C757</f>
        <v>0</v>
      </c>
      <c r="D876" s="14">
        <f>'Original 1-10'!D757</f>
        <v>0</v>
      </c>
      <c r="E876" s="13">
        <v>10</v>
      </c>
      <c r="F876" s="10"/>
      <c r="G876" s="10"/>
      <c r="H876" s="10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4" t="s">
        <v>99</v>
      </c>
      <c r="B877" s="13">
        <v>7</v>
      </c>
      <c r="C877" s="14">
        <f>'Original 1-10'!C758</f>
        <v>0</v>
      </c>
      <c r="D877" s="14">
        <f>'Original 1-10'!D758</f>
        <v>0</v>
      </c>
      <c r="E877" s="13">
        <v>9</v>
      </c>
      <c r="F877" s="10"/>
      <c r="G877" s="10"/>
      <c r="H877" s="10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4" t="s">
        <v>99</v>
      </c>
      <c r="B878" s="13">
        <v>8</v>
      </c>
      <c r="C878" s="14">
        <f>'Original 1-10'!C759</f>
        <v>0</v>
      </c>
      <c r="D878" s="14">
        <f>'Original 1-10'!D759</f>
        <v>0</v>
      </c>
      <c r="E878" s="13">
        <v>8</v>
      </c>
      <c r="F878" s="10"/>
      <c r="G878" s="10"/>
      <c r="H878" s="10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4" t="s">
        <v>99</v>
      </c>
      <c r="B879" s="13">
        <v>9</v>
      </c>
      <c r="C879" s="14">
        <f>'Original 1-10'!C760</f>
        <v>0</v>
      </c>
      <c r="D879" s="14">
        <f>'Original 1-10'!D760</f>
        <v>0</v>
      </c>
      <c r="E879" s="13">
        <v>7</v>
      </c>
      <c r="F879" s="10"/>
      <c r="G879" s="10"/>
      <c r="H879" s="10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4" t="s">
        <v>99</v>
      </c>
      <c r="B880" s="13">
        <v>10</v>
      </c>
      <c r="C880" s="14">
        <f>'Original 1-10'!C761</f>
        <v>0</v>
      </c>
      <c r="D880" s="14">
        <f>'Original 1-10'!D761</f>
        <v>0</v>
      </c>
      <c r="E880" s="13">
        <v>6</v>
      </c>
      <c r="F880" s="10"/>
      <c r="G880" s="10"/>
      <c r="H880" s="10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4" t="s">
        <v>92</v>
      </c>
      <c r="B881" s="13">
        <v>7</v>
      </c>
      <c r="C881" s="14">
        <f>'Original 1-10'!C768</f>
        <v>0</v>
      </c>
      <c r="D881" s="14">
        <f>'Original 1-10'!D768</f>
        <v>0</v>
      </c>
      <c r="E881" s="13">
        <v>9</v>
      </c>
      <c r="F881" s="10"/>
      <c r="G881" s="10"/>
      <c r="H881" s="10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4" t="s">
        <v>92</v>
      </c>
      <c r="B882" s="13">
        <v>8</v>
      </c>
      <c r="C882" s="14">
        <f>'Original 1-10'!C769</f>
        <v>0</v>
      </c>
      <c r="D882" s="14">
        <f>'Original 1-10'!D769</f>
        <v>0</v>
      </c>
      <c r="E882" s="13">
        <v>8</v>
      </c>
      <c r="F882" s="10"/>
      <c r="G882" s="10"/>
      <c r="H882" s="10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4" t="s">
        <v>92</v>
      </c>
      <c r="B883" s="13">
        <v>9</v>
      </c>
      <c r="C883" s="14">
        <f>'Original 1-10'!C770</f>
        <v>0</v>
      </c>
      <c r="D883" s="14">
        <f>'Original 1-10'!D770</f>
        <v>0</v>
      </c>
      <c r="E883" s="13">
        <v>7</v>
      </c>
      <c r="F883" s="10"/>
      <c r="G883" s="10"/>
      <c r="H883" s="10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4" t="s">
        <v>92</v>
      </c>
      <c r="B884" s="13">
        <v>10</v>
      </c>
      <c r="C884" s="14">
        <f>'Original 1-10'!C771</f>
        <v>0</v>
      </c>
      <c r="D884" s="14">
        <f>'Original 1-10'!D771</f>
        <v>0</v>
      </c>
      <c r="E884" s="13">
        <v>6</v>
      </c>
      <c r="F884" s="10"/>
      <c r="G884" s="10"/>
      <c r="H884" s="10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7" t="s">
        <v>103</v>
      </c>
      <c r="B885" s="6">
        <v>3</v>
      </c>
      <c r="C885" s="7">
        <f>'Original 1-10'!C774</f>
        <v>0</v>
      </c>
      <c r="D885" s="7">
        <f>'Original 1-10'!D774</f>
        <v>0</v>
      </c>
      <c r="E885" s="6">
        <v>16</v>
      </c>
      <c r="F885" s="10"/>
      <c r="G885" s="10"/>
      <c r="H885" s="10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7" t="s">
        <v>103</v>
      </c>
      <c r="B886" s="6">
        <v>4</v>
      </c>
      <c r="C886" s="7">
        <f>'Original 1-10'!C775</f>
        <v>0</v>
      </c>
      <c r="D886" s="7">
        <f>'Original 1-10'!D775</f>
        <v>0</v>
      </c>
      <c r="E886" s="6">
        <v>14</v>
      </c>
      <c r="F886" s="10"/>
      <c r="G886" s="10"/>
      <c r="H886" s="10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7" t="s">
        <v>103</v>
      </c>
      <c r="B887" s="6">
        <v>5</v>
      </c>
      <c r="C887" s="7">
        <f>'Original 1-10'!C776</f>
        <v>0</v>
      </c>
      <c r="D887" s="7">
        <f>'Original 1-10'!D776</f>
        <v>0</v>
      </c>
      <c r="E887" s="6">
        <v>12</v>
      </c>
      <c r="F887" s="10"/>
      <c r="G887" s="10"/>
      <c r="H887" s="10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4" t="s">
        <v>103</v>
      </c>
      <c r="B888" s="13">
        <v>6</v>
      </c>
      <c r="C888" s="14">
        <f>'Original 1-10'!C777</f>
        <v>0</v>
      </c>
      <c r="D888" s="14">
        <f>'Original 1-10'!D777</f>
        <v>0</v>
      </c>
      <c r="E888" s="13">
        <v>10</v>
      </c>
      <c r="F888" s="10"/>
      <c r="G888" s="10"/>
      <c r="H888" s="10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4" t="s">
        <v>103</v>
      </c>
      <c r="B889" s="13">
        <v>7</v>
      </c>
      <c r="C889" s="14">
        <f>'Original 1-10'!C778</f>
        <v>0</v>
      </c>
      <c r="D889" s="14">
        <f>'Original 1-10'!D778</f>
        <v>0</v>
      </c>
      <c r="E889" s="13">
        <v>9</v>
      </c>
      <c r="F889" s="10"/>
      <c r="G889" s="10"/>
      <c r="H889" s="10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4" t="s">
        <v>103</v>
      </c>
      <c r="B890" s="13">
        <v>8</v>
      </c>
      <c r="C890" s="14">
        <f>'Original 1-10'!C779</f>
        <v>0</v>
      </c>
      <c r="D890" s="14">
        <f>'Original 1-10'!D779</f>
        <v>0</v>
      </c>
      <c r="E890" s="13">
        <v>8</v>
      </c>
      <c r="F890" s="10"/>
      <c r="G890" s="10"/>
      <c r="H890" s="10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4" t="s">
        <v>103</v>
      </c>
      <c r="B891" s="13">
        <v>9</v>
      </c>
      <c r="C891" s="14">
        <f>'Original 1-10'!C780</f>
        <v>0</v>
      </c>
      <c r="D891" s="14">
        <f>'Original 1-10'!D780</f>
        <v>0</v>
      </c>
      <c r="E891" s="13">
        <v>7</v>
      </c>
      <c r="F891" s="10"/>
      <c r="G891" s="10"/>
      <c r="H891" s="10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4" t="s">
        <v>103</v>
      </c>
      <c r="B892" s="13">
        <v>10</v>
      </c>
      <c r="C892" s="14">
        <f>'Original 1-10'!C781</f>
        <v>0</v>
      </c>
      <c r="D892" s="14">
        <f>'Original 1-10'!D781</f>
        <v>0</v>
      </c>
      <c r="E892" s="13">
        <v>6</v>
      </c>
      <c r="F892" s="10"/>
      <c r="G892" s="10"/>
      <c r="H892" s="10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4" t="s">
        <v>58</v>
      </c>
      <c r="B893" s="13">
        <v>6</v>
      </c>
      <c r="C893" s="14">
        <f>'Original 1-10'!C787</f>
        <v>0</v>
      </c>
      <c r="D893" s="14">
        <f>'Original 1-10'!D787</f>
        <v>0</v>
      </c>
      <c r="E893" s="13">
        <v>10</v>
      </c>
      <c r="F893" s="10"/>
      <c r="G893" s="10"/>
      <c r="H893" s="10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4" t="s">
        <v>58</v>
      </c>
      <c r="B894" s="13">
        <v>7</v>
      </c>
      <c r="C894" s="14">
        <f>'Original 1-10'!C788</f>
        <v>0</v>
      </c>
      <c r="D894" s="14">
        <f>'Original 1-10'!D788</f>
        <v>0</v>
      </c>
      <c r="E894" s="13">
        <v>9</v>
      </c>
      <c r="F894" s="10"/>
      <c r="G894" s="10"/>
      <c r="H894" s="10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4" t="s">
        <v>58</v>
      </c>
      <c r="B895" s="13">
        <v>8</v>
      </c>
      <c r="C895" s="14">
        <f>'Original 1-10'!C789</f>
        <v>0</v>
      </c>
      <c r="D895" s="14">
        <f>'Original 1-10'!D789</f>
        <v>0</v>
      </c>
      <c r="E895" s="13">
        <v>8</v>
      </c>
      <c r="F895" s="10"/>
      <c r="G895" s="10"/>
      <c r="H895" s="10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4" t="s">
        <v>58</v>
      </c>
      <c r="B896" s="13">
        <v>9</v>
      </c>
      <c r="C896" s="14">
        <f>'Original 1-10'!C790</f>
        <v>0</v>
      </c>
      <c r="D896" s="14">
        <f>'Original 1-10'!D790</f>
        <v>0</v>
      </c>
      <c r="E896" s="13">
        <v>7</v>
      </c>
      <c r="F896" s="10"/>
      <c r="G896" s="10"/>
      <c r="H896" s="10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4" t="s">
        <v>58</v>
      </c>
      <c r="B897" s="13">
        <v>10</v>
      </c>
      <c r="C897" s="14">
        <f>'Original 1-10'!C791</f>
        <v>0</v>
      </c>
      <c r="D897" s="14">
        <f>'Original 1-10'!D791</f>
        <v>0</v>
      </c>
      <c r="E897" s="13">
        <v>6</v>
      </c>
      <c r="F897" s="10"/>
      <c r="G897" s="10"/>
      <c r="H897" s="10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2" t="s">
        <v>80</v>
      </c>
      <c r="B898" s="13">
        <v>9</v>
      </c>
      <c r="C898" s="14">
        <f>'Original 1-10'!C840</f>
        <v>0</v>
      </c>
      <c r="D898" s="14">
        <f>'Original 1-10'!D840</f>
        <v>0</v>
      </c>
      <c r="E898" s="13">
        <v>4</v>
      </c>
      <c r="F898" s="10"/>
      <c r="G898" s="10"/>
      <c r="H898" s="10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2" t="s">
        <v>80</v>
      </c>
      <c r="B899" s="13">
        <v>10</v>
      </c>
      <c r="C899" s="14">
        <f>'Original 1-10'!C841</f>
        <v>0</v>
      </c>
      <c r="D899" s="14">
        <f>'Original 1-10'!D841</f>
        <v>0</v>
      </c>
      <c r="E899" s="13">
        <v>3</v>
      </c>
      <c r="F899" s="10"/>
      <c r="G899" s="10"/>
      <c r="H899" s="10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5" t="s">
        <v>62</v>
      </c>
      <c r="B900" s="6">
        <v>4</v>
      </c>
      <c r="C900" s="5">
        <f>'Original 1-10'!C845</f>
        <v>0</v>
      </c>
      <c r="D900" s="7">
        <f>'Original 1-10'!D845</f>
        <v>0</v>
      </c>
      <c r="E900" s="6">
        <v>9</v>
      </c>
      <c r="F900" s="10"/>
      <c r="G900" s="10"/>
      <c r="H900" s="10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5" t="s">
        <v>62</v>
      </c>
      <c r="B901" s="6">
        <v>5</v>
      </c>
      <c r="C901" s="5">
        <f>'Original 1-10'!C846</f>
        <v>0</v>
      </c>
      <c r="D901" s="7">
        <f>'Original 1-10'!D846</f>
        <v>0</v>
      </c>
      <c r="E901" s="6">
        <v>8</v>
      </c>
      <c r="F901" s="10"/>
      <c r="G901" s="10"/>
      <c r="H901" s="10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2" t="s">
        <v>62</v>
      </c>
      <c r="B902" s="13">
        <v>6</v>
      </c>
      <c r="C902" s="14">
        <f>'Original 1-10'!C847</f>
        <v>0</v>
      </c>
      <c r="D902" s="14">
        <f>'Original 1-10'!D847</f>
        <v>0</v>
      </c>
      <c r="E902" s="13">
        <v>7</v>
      </c>
      <c r="F902" s="10"/>
      <c r="G902" s="10"/>
      <c r="H902" s="10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2" t="s">
        <v>62</v>
      </c>
      <c r="B903" s="13">
        <v>7</v>
      </c>
      <c r="C903" s="14">
        <f>'Original 1-10'!C848</f>
        <v>0</v>
      </c>
      <c r="D903" s="14">
        <f>'Original 1-10'!D848</f>
        <v>0</v>
      </c>
      <c r="E903" s="13">
        <v>6</v>
      </c>
      <c r="F903" s="10"/>
      <c r="G903" s="10"/>
      <c r="H903" s="10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2" t="s">
        <v>62</v>
      </c>
      <c r="B904" s="13">
        <v>8</v>
      </c>
      <c r="C904" s="14">
        <f>'Original 1-10'!C849</f>
        <v>0</v>
      </c>
      <c r="D904" s="14">
        <f>'Original 1-10'!D849</f>
        <v>0</v>
      </c>
      <c r="E904" s="13">
        <v>5</v>
      </c>
      <c r="F904" s="10"/>
      <c r="G904" s="10"/>
      <c r="H904" s="10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2" t="s">
        <v>62</v>
      </c>
      <c r="B905" s="13">
        <v>9</v>
      </c>
      <c r="C905" s="14">
        <f>'Original 1-10'!C850</f>
        <v>0</v>
      </c>
      <c r="D905" s="14">
        <f>'Original 1-10'!D850</f>
        <v>0</v>
      </c>
      <c r="E905" s="13">
        <v>4</v>
      </c>
      <c r="F905" s="10"/>
      <c r="G905" s="10"/>
      <c r="H905" s="10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2" t="s">
        <v>62</v>
      </c>
      <c r="B906" s="13">
        <v>10</v>
      </c>
      <c r="C906" s="14">
        <f>'Original 1-10'!C851</f>
        <v>0</v>
      </c>
      <c r="D906" s="14">
        <f>'Original 1-10'!D851</f>
        <v>0</v>
      </c>
      <c r="E906" s="13">
        <v>3</v>
      </c>
      <c r="F906" s="10"/>
      <c r="G906" s="10"/>
      <c r="H906" s="10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4" t="s">
        <v>100</v>
      </c>
      <c r="B907" s="13">
        <v>6</v>
      </c>
      <c r="C907" s="14">
        <f>'Original 1-10'!C857</f>
        <v>0</v>
      </c>
      <c r="D907" s="14">
        <f>'Original 1-10'!D857</f>
        <v>0</v>
      </c>
      <c r="E907" s="13">
        <v>10</v>
      </c>
      <c r="F907" s="10"/>
      <c r="G907" s="10"/>
      <c r="H907" s="10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4" t="s">
        <v>100</v>
      </c>
      <c r="B908" s="13">
        <v>7</v>
      </c>
      <c r="C908" s="14">
        <f>'Original 1-10'!C858</f>
        <v>0</v>
      </c>
      <c r="D908" s="14">
        <f>'Original 1-10'!D858</f>
        <v>0</v>
      </c>
      <c r="E908" s="13">
        <v>9</v>
      </c>
      <c r="F908" s="10"/>
      <c r="G908" s="10"/>
      <c r="H908" s="10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4" t="s">
        <v>100</v>
      </c>
      <c r="B909" s="13">
        <v>8</v>
      </c>
      <c r="C909" s="14">
        <f>'Original 1-10'!C859</f>
        <v>0</v>
      </c>
      <c r="D909" s="14">
        <f>'Original 1-10'!D859</f>
        <v>0</v>
      </c>
      <c r="E909" s="13">
        <v>8</v>
      </c>
      <c r="F909" s="10"/>
      <c r="G909" s="10"/>
      <c r="H909" s="10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4" t="s">
        <v>100</v>
      </c>
      <c r="B910" s="13">
        <v>9</v>
      </c>
      <c r="C910" s="14">
        <f>'Original 1-10'!C860</f>
        <v>0</v>
      </c>
      <c r="D910" s="14">
        <f>'Original 1-10'!D860</f>
        <v>0</v>
      </c>
      <c r="E910" s="13">
        <v>7</v>
      </c>
      <c r="F910" s="10"/>
      <c r="G910" s="10"/>
      <c r="H910" s="10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4" t="s">
        <v>100</v>
      </c>
      <c r="B911" s="13">
        <v>10</v>
      </c>
      <c r="C911" s="14">
        <f>'Original 1-10'!C861</f>
        <v>0</v>
      </c>
      <c r="D911" s="14">
        <f>'Original 1-10'!D861</f>
        <v>0</v>
      </c>
      <c r="E911" s="13">
        <v>6</v>
      </c>
      <c r="F911" s="10"/>
      <c r="G911" s="10"/>
      <c r="H911" s="10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8"/>
      <c r="C912" s="10"/>
      <c r="D912" s="10"/>
      <c r="E912" s="8"/>
      <c r="F912" s="10"/>
      <c r="G912" s="10"/>
      <c r="H912" s="10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8"/>
      <c r="C913" s="10"/>
      <c r="D913" s="10"/>
      <c r="E913" s="8"/>
      <c r="F913" s="10"/>
      <c r="G913" s="10"/>
      <c r="H913" s="10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8"/>
      <c r="C914" s="10"/>
      <c r="D914" s="10"/>
      <c r="E914" s="8"/>
      <c r="F914" s="10"/>
      <c r="G914" s="10"/>
      <c r="H914" s="10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8"/>
      <c r="C915" s="10"/>
      <c r="D915" s="10"/>
      <c r="E915" s="8"/>
      <c r="F915" s="10"/>
      <c r="G915" s="10"/>
      <c r="H915" s="10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8"/>
      <c r="C916" s="10"/>
      <c r="D916" s="10"/>
      <c r="E916" s="8"/>
      <c r="F916" s="10"/>
      <c r="G916" s="10"/>
      <c r="H916" s="10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8"/>
      <c r="C917" s="10"/>
      <c r="D917" s="10"/>
      <c r="E917" s="8"/>
      <c r="F917" s="10"/>
      <c r="G917" s="10"/>
      <c r="H917" s="10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8"/>
      <c r="C918" s="10"/>
      <c r="D918" s="10"/>
      <c r="E918" s="8"/>
      <c r="F918" s="10"/>
      <c r="G918" s="10"/>
      <c r="H918" s="10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8"/>
      <c r="C919" s="10"/>
      <c r="D919" s="10"/>
      <c r="E919" s="8"/>
      <c r="F919" s="10"/>
      <c r="G919" s="10"/>
      <c r="H919" s="10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8"/>
      <c r="C920" s="10"/>
      <c r="D920" s="10"/>
      <c r="E920" s="8"/>
      <c r="F920" s="10"/>
      <c r="G920" s="10"/>
      <c r="H920" s="10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8"/>
      <c r="C921" s="10"/>
      <c r="D921" s="10"/>
      <c r="E921" s="8"/>
      <c r="F921" s="10"/>
      <c r="G921" s="10"/>
      <c r="H921" s="10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8"/>
      <c r="C922" s="10"/>
      <c r="D922" s="10"/>
      <c r="E922" s="8"/>
      <c r="F922" s="10"/>
      <c r="G922" s="10"/>
      <c r="H922" s="10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8"/>
      <c r="C923" s="10"/>
      <c r="D923" s="10"/>
      <c r="E923" s="8"/>
      <c r="F923" s="10"/>
      <c r="G923" s="10"/>
      <c r="H923" s="10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8"/>
      <c r="C924" s="10"/>
      <c r="D924" s="10"/>
      <c r="E924" s="8"/>
      <c r="F924" s="10"/>
      <c r="G924" s="10"/>
      <c r="H924" s="10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8"/>
      <c r="C925" s="10"/>
      <c r="D925" s="10"/>
      <c r="E925" s="8"/>
      <c r="F925" s="10"/>
      <c r="G925" s="10"/>
      <c r="H925" s="10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8"/>
      <c r="C926" s="10"/>
      <c r="D926" s="10"/>
      <c r="E926" s="8"/>
      <c r="F926" s="10"/>
      <c r="G926" s="10"/>
      <c r="H926" s="10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8"/>
      <c r="C927" s="10"/>
      <c r="D927" s="10"/>
      <c r="E927" s="8"/>
      <c r="F927" s="10"/>
      <c r="G927" s="10"/>
      <c r="H927" s="10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8"/>
      <c r="C928" s="10"/>
      <c r="D928" s="10"/>
      <c r="E928" s="8"/>
      <c r="F928" s="10"/>
      <c r="G928" s="10"/>
      <c r="H928" s="10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8"/>
      <c r="C929" s="10"/>
      <c r="D929" s="10"/>
      <c r="E929" s="8"/>
      <c r="F929" s="10"/>
      <c r="G929" s="10"/>
      <c r="H929" s="10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8"/>
      <c r="C930" s="10"/>
      <c r="D930" s="10"/>
      <c r="E930" s="8"/>
      <c r="F930" s="10"/>
      <c r="G930" s="10"/>
      <c r="H930" s="10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8"/>
      <c r="C931" s="10"/>
      <c r="D931" s="10"/>
      <c r="E931" s="8"/>
      <c r="F931" s="10"/>
      <c r="G931" s="10"/>
      <c r="H931" s="10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8"/>
      <c r="C932" s="10"/>
      <c r="D932" s="10"/>
      <c r="E932" s="8"/>
      <c r="F932" s="10"/>
      <c r="G932" s="10"/>
      <c r="H932" s="10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8"/>
      <c r="C933" s="10"/>
      <c r="D933" s="10"/>
      <c r="E933" s="8"/>
      <c r="F933" s="10"/>
      <c r="G933" s="10"/>
      <c r="H933" s="10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8"/>
      <c r="C934" s="10"/>
      <c r="D934" s="10"/>
      <c r="E934" s="8"/>
      <c r="F934" s="10"/>
      <c r="G934" s="10"/>
      <c r="H934" s="10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8"/>
      <c r="C935" s="10"/>
      <c r="D935" s="10"/>
      <c r="E935" s="8"/>
      <c r="F935" s="10"/>
      <c r="G935" s="10"/>
      <c r="H935" s="10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8"/>
      <c r="C936" s="10"/>
      <c r="D936" s="10"/>
      <c r="E936" s="8"/>
      <c r="F936" s="10"/>
      <c r="G936" s="10"/>
      <c r="H936" s="10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8"/>
      <c r="C937" s="10"/>
      <c r="D937" s="10"/>
      <c r="E937" s="8"/>
      <c r="F937" s="10"/>
      <c r="G937" s="10"/>
      <c r="H937" s="10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8"/>
      <c r="C938" s="10"/>
      <c r="D938" s="10"/>
      <c r="E938" s="8"/>
      <c r="F938" s="10"/>
      <c r="G938" s="10"/>
      <c r="H938" s="10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8"/>
      <c r="C939" s="10"/>
      <c r="D939" s="10"/>
      <c r="E939" s="8"/>
      <c r="F939" s="10"/>
      <c r="G939" s="10"/>
      <c r="H939" s="10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8"/>
      <c r="C940" s="10"/>
      <c r="D940" s="10"/>
      <c r="E940" s="8"/>
      <c r="F940" s="10"/>
      <c r="G940" s="10"/>
      <c r="H940" s="10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8"/>
      <c r="C941" s="10"/>
      <c r="D941" s="10"/>
      <c r="E941" s="8"/>
      <c r="F941" s="10"/>
      <c r="G941" s="10"/>
      <c r="H941" s="10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8"/>
      <c r="C942" s="10"/>
      <c r="D942" s="10"/>
      <c r="E942" s="8"/>
      <c r="F942" s="10"/>
      <c r="G942" s="10"/>
      <c r="H942" s="10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8"/>
      <c r="C943" s="10"/>
      <c r="D943" s="10"/>
      <c r="E943" s="8"/>
      <c r="F943" s="10"/>
      <c r="G943" s="10"/>
      <c r="H943" s="10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8"/>
      <c r="C944" s="10"/>
      <c r="D944" s="10"/>
      <c r="E944" s="8"/>
      <c r="F944" s="10"/>
      <c r="G944" s="10"/>
      <c r="H944" s="10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8"/>
      <c r="C945" s="10"/>
      <c r="D945" s="10"/>
      <c r="E945" s="8"/>
      <c r="F945" s="10"/>
      <c r="G945" s="10"/>
      <c r="H945" s="10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8"/>
      <c r="C946" s="10"/>
      <c r="D946" s="10"/>
      <c r="E946" s="8"/>
      <c r="F946" s="10"/>
      <c r="G946" s="10"/>
      <c r="H946" s="10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8"/>
      <c r="C947" s="10"/>
      <c r="D947" s="10"/>
      <c r="E947" s="8"/>
      <c r="F947" s="10"/>
      <c r="G947" s="10"/>
      <c r="H947" s="10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8"/>
      <c r="C948" s="10"/>
      <c r="D948" s="10"/>
      <c r="E948" s="8"/>
      <c r="F948" s="10"/>
      <c r="G948" s="10"/>
      <c r="H948" s="10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8"/>
      <c r="C949" s="10"/>
      <c r="D949" s="10"/>
      <c r="E949" s="8"/>
      <c r="F949" s="10"/>
      <c r="G949" s="10"/>
      <c r="H949" s="10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8"/>
      <c r="C950" s="10"/>
      <c r="D950" s="10"/>
      <c r="E950" s="8"/>
      <c r="F950" s="10"/>
      <c r="G950" s="10"/>
      <c r="H950" s="10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8"/>
      <c r="C951" s="10"/>
      <c r="D951" s="10"/>
      <c r="E951" s="8"/>
      <c r="F951" s="10"/>
      <c r="G951" s="10"/>
      <c r="H951" s="10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8"/>
      <c r="C952" s="10"/>
      <c r="D952" s="10"/>
      <c r="E952" s="8"/>
      <c r="F952" s="10"/>
      <c r="G952" s="10"/>
      <c r="H952" s="10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8"/>
      <c r="C953" s="10"/>
      <c r="D953" s="10"/>
      <c r="E953" s="8"/>
      <c r="F953" s="10"/>
      <c r="G953" s="10"/>
      <c r="H953" s="10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8"/>
      <c r="C954" s="10"/>
      <c r="D954" s="10"/>
      <c r="E954" s="8"/>
      <c r="F954" s="10"/>
      <c r="G954" s="10"/>
      <c r="H954" s="10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8"/>
      <c r="C955" s="10"/>
      <c r="D955" s="10"/>
      <c r="E955" s="8"/>
      <c r="F955" s="10"/>
      <c r="G955" s="10"/>
      <c r="H955" s="10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8"/>
      <c r="C956" s="10"/>
      <c r="D956" s="10"/>
      <c r="E956" s="8"/>
      <c r="F956" s="10"/>
      <c r="G956" s="10"/>
      <c r="H956" s="10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8"/>
      <c r="C957" s="10"/>
      <c r="D957" s="10"/>
      <c r="E957" s="8"/>
      <c r="F957" s="10"/>
      <c r="G957" s="10"/>
      <c r="H957" s="10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8"/>
      <c r="C958" s="10"/>
      <c r="D958" s="10"/>
      <c r="E958" s="8"/>
      <c r="F958" s="10"/>
      <c r="G958" s="10"/>
      <c r="H958" s="10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8"/>
      <c r="C959" s="10"/>
      <c r="D959" s="10"/>
      <c r="E959" s="8"/>
      <c r="F959" s="10"/>
      <c r="G959" s="10"/>
      <c r="H959" s="10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8"/>
      <c r="C960" s="10"/>
      <c r="D960" s="10"/>
      <c r="E960" s="8"/>
      <c r="F960" s="10"/>
      <c r="G960" s="10"/>
      <c r="H960" s="10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8"/>
      <c r="C961" s="10"/>
      <c r="D961" s="10"/>
      <c r="E961" s="8"/>
      <c r="F961" s="10"/>
      <c r="G961" s="10"/>
      <c r="H961" s="10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8"/>
      <c r="C962" s="10"/>
      <c r="D962" s="10"/>
      <c r="E962" s="8"/>
      <c r="F962" s="10"/>
      <c r="G962" s="10"/>
      <c r="H962" s="10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8"/>
      <c r="C963" s="10"/>
      <c r="D963" s="10"/>
      <c r="E963" s="8"/>
      <c r="F963" s="10"/>
      <c r="G963" s="10"/>
      <c r="H963" s="10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8"/>
      <c r="C964" s="10"/>
      <c r="D964" s="10"/>
      <c r="E964" s="8"/>
      <c r="F964" s="10"/>
      <c r="G964" s="10"/>
      <c r="H964" s="10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8"/>
      <c r="C965" s="10"/>
      <c r="D965" s="10"/>
      <c r="E965" s="8"/>
      <c r="F965" s="10"/>
      <c r="G965" s="10"/>
      <c r="H965" s="10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8"/>
      <c r="C966" s="10"/>
      <c r="D966" s="10"/>
      <c r="E966" s="8"/>
      <c r="F966" s="10"/>
      <c r="G966" s="10"/>
      <c r="H966" s="10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8"/>
      <c r="C967" s="10"/>
      <c r="D967" s="10"/>
      <c r="E967" s="8"/>
      <c r="F967" s="10"/>
      <c r="G967" s="10"/>
      <c r="H967" s="10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8"/>
      <c r="C968" s="10"/>
      <c r="D968" s="10"/>
      <c r="E968" s="8"/>
      <c r="F968" s="10"/>
      <c r="G968" s="10"/>
      <c r="H968" s="10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8"/>
      <c r="C969" s="10"/>
      <c r="D969" s="10"/>
      <c r="E969" s="8"/>
      <c r="F969" s="10"/>
      <c r="G969" s="10"/>
      <c r="H969" s="10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8"/>
      <c r="C970" s="10"/>
      <c r="D970" s="10"/>
      <c r="E970" s="8"/>
      <c r="F970" s="10"/>
      <c r="G970" s="10"/>
      <c r="H970" s="10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8"/>
      <c r="C971" s="10"/>
      <c r="D971" s="10"/>
      <c r="E971" s="8"/>
      <c r="F971" s="10"/>
      <c r="G971" s="10"/>
      <c r="H971" s="10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8"/>
      <c r="C972" s="10"/>
      <c r="D972" s="10"/>
      <c r="E972" s="8"/>
      <c r="F972" s="10"/>
      <c r="G972" s="10"/>
      <c r="H972" s="10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8"/>
      <c r="C973" s="10"/>
      <c r="D973" s="10"/>
      <c r="E973" s="8"/>
      <c r="F973" s="10"/>
      <c r="G973" s="10"/>
      <c r="H973" s="10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8"/>
      <c r="C974" s="10"/>
      <c r="D974" s="10"/>
      <c r="E974" s="8"/>
      <c r="F974" s="10"/>
      <c r="G974" s="10"/>
      <c r="H974" s="10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8"/>
      <c r="C975" s="10"/>
      <c r="D975" s="10"/>
      <c r="E975" s="8"/>
      <c r="F975" s="10"/>
      <c r="G975" s="10"/>
      <c r="H975" s="10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8"/>
      <c r="C976" s="10"/>
      <c r="D976" s="10"/>
      <c r="E976" s="8"/>
      <c r="F976" s="10"/>
      <c r="G976" s="10"/>
      <c r="H976" s="10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8"/>
      <c r="C977" s="10"/>
      <c r="D977" s="10"/>
      <c r="E977" s="8"/>
      <c r="F977" s="10"/>
      <c r="G977" s="10"/>
      <c r="H977" s="10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8"/>
      <c r="C978" s="10"/>
      <c r="D978" s="10"/>
      <c r="E978" s="8"/>
      <c r="F978" s="10"/>
      <c r="G978" s="10"/>
      <c r="H978" s="10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8"/>
      <c r="C979" s="10"/>
      <c r="D979" s="10"/>
      <c r="E979" s="8"/>
      <c r="F979" s="10"/>
      <c r="G979" s="10"/>
      <c r="H979" s="10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8"/>
      <c r="C980" s="10"/>
      <c r="D980" s="10"/>
      <c r="E980" s="8"/>
      <c r="F980" s="10"/>
      <c r="G980" s="10"/>
      <c r="H980" s="10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8"/>
      <c r="C981" s="10"/>
      <c r="D981" s="10"/>
      <c r="E981" s="8"/>
      <c r="F981" s="10"/>
      <c r="G981" s="10"/>
      <c r="H981" s="10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8"/>
      <c r="C982" s="10"/>
      <c r="D982" s="10"/>
      <c r="E982" s="8"/>
      <c r="F982" s="10"/>
      <c r="G982" s="10"/>
      <c r="H982" s="10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8"/>
      <c r="C983" s="10"/>
      <c r="D983" s="10"/>
      <c r="E983" s="8"/>
      <c r="F983" s="10"/>
      <c r="G983" s="10"/>
      <c r="H983" s="10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8"/>
      <c r="C984" s="10"/>
      <c r="D984" s="10"/>
      <c r="E984" s="8"/>
      <c r="F984" s="10"/>
      <c r="G984" s="10"/>
      <c r="H984" s="10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8"/>
      <c r="C985" s="10"/>
      <c r="D985" s="10"/>
      <c r="E985" s="8"/>
      <c r="F985" s="10"/>
      <c r="G985" s="10"/>
      <c r="H985" s="10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8"/>
      <c r="C986" s="10"/>
      <c r="D986" s="10"/>
      <c r="E986" s="8"/>
      <c r="F986" s="10"/>
      <c r="G986" s="10"/>
      <c r="H986" s="10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8"/>
      <c r="C987" s="10"/>
      <c r="D987" s="10"/>
      <c r="E987" s="8"/>
      <c r="F987" s="10"/>
      <c r="G987" s="10"/>
      <c r="H987" s="10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8"/>
      <c r="C988" s="10"/>
      <c r="D988" s="10"/>
      <c r="E988" s="8"/>
      <c r="F988" s="10"/>
      <c r="G988" s="10"/>
      <c r="H988" s="10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8"/>
      <c r="C989" s="10"/>
      <c r="D989" s="10"/>
      <c r="E989" s="8"/>
      <c r="F989" s="10"/>
      <c r="G989" s="10"/>
      <c r="H989" s="10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8"/>
      <c r="C990" s="10"/>
      <c r="D990" s="10"/>
      <c r="E990" s="8"/>
      <c r="F990" s="10"/>
      <c r="G990" s="10"/>
      <c r="H990" s="10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8"/>
      <c r="C991" s="10"/>
      <c r="D991" s="10"/>
      <c r="E991" s="8"/>
      <c r="F991" s="10"/>
      <c r="G991" s="10"/>
      <c r="H991" s="10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8"/>
      <c r="C992" s="10"/>
      <c r="D992" s="10"/>
      <c r="E992" s="8"/>
      <c r="F992" s="10"/>
      <c r="G992" s="10"/>
      <c r="H992" s="10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8"/>
      <c r="C993" s="10"/>
      <c r="D993" s="10"/>
      <c r="E993" s="8"/>
      <c r="F993" s="10"/>
      <c r="G993" s="10"/>
      <c r="H993" s="10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8"/>
      <c r="C994" s="10"/>
      <c r="D994" s="10"/>
      <c r="E994" s="8"/>
      <c r="F994" s="10"/>
      <c r="G994" s="10"/>
      <c r="H994" s="10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8"/>
      <c r="C995" s="10"/>
      <c r="D995" s="10"/>
      <c r="E995" s="8"/>
      <c r="F995" s="10"/>
      <c r="G995" s="10"/>
      <c r="H995" s="10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8"/>
      <c r="C996" s="10"/>
      <c r="D996" s="10"/>
      <c r="E996" s="8"/>
      <c r="F996" s="10"/>
      <c r="G996" s="10"/>
      <c r="H996" s="10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8"/>
      <c r="C997" s="10"/>
      <c r="D997" s="10"/>
      <c r="E997" s="8"/>
      <c r="F997" s="10"/>
      <c r="G997" s="10"/>
      <c r="H997" s="10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8"/>
      <c r="C998" s="10"/>
      <c r="D998" s="10"/>
      <c r="E998" s="8"/>
      <c r="F998" s="10"/>
      <c r="G998" s="10"/>
      <c r="H998" s="10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8"/>
      <c r="C999" s="10"/>
      <c r="D999" s="10"/>
      <c r="E999" s="8"/>
      <c r="F999" s="10"/>
      <c r="G999" s="10"/>
      <c r="H999" s="10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8"/>
      <c r="C1000" s="10"/>
      <c r="D1000" s="10"/>
      <c r="E1000" s="8"/>
      <c r="F1000" s="10"/>
      <c r="G1000" s="10"/>
      <c r="H1000" s="10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.75" customHeight="1">
      <c r="A1001" s="10"/>
      <c r="B1001" s="8"/>
      <c r="C1001" s="10"/>
      <c r="D1001" s="10"/>
      <c r="E1001" s="8"/>
      <c r="F1001" s="10"/>
      <c r="G1001" s="10"/>
      <c r="H1001" s="10"/>
      <c r="I1001" s="18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.75" customHeight="1">
      <c r="A1002" s="10"/>
      <c r="B1002" s="8"/>
      <c r="C1002" s="10"/>
      <c r="D1002" s="10"/>
      <c r="E1002" s="8"/>
      <c r="F1002" s="10"/>
      <c r="G1002" s="10"/>
      <c r="H1002" s="10"/>
      <c r="I1002" s="18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2.75" customHeight="1">
      <c r="A1003" s="10"/>
      <c r="B1003" s="8"/>
      <c r="C1003" s="10"/>
      <c r="D1003" s="10"/>
      <c r="E1003" s="8"/>
      <c r="F1003" s="10"/>
      <c r="G1003" s="10"/>
      <c r="H1003" s="10"/>
      <c r="I1003" s="18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2.75" customHeight="1">
      <c r="A1004" s="10"/>
      <c r="B1004" s="8"/>
      <c r="C1004" s="10"/>
      <c r="D1004" s="10"/>
      <c r="E1004" s="8"/>
      <c r="F1004" s="10"/>
      <c r="G1004" s="10"/>
      <c r="H1004" s="10"/>
      <c r="I1004" s="18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2.75" customHeight="1">
      <c r="A1005" s="10"/>
      <c r="B1005" s="8"/>
      <c r="C1005" s="10"/>
      <c r="D1005" s="10"/>
      <c r="E1005" s="8"/>
      <c r="F1005" s="10"/>
      <c r="G1005" s="10"/>
      <c r="H1005" s="10"/>
      <c r="I1005" s="18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2.75" customHeight="1">
      <c r="A1006" s="10"/>
      <c r="B1006" s="8"/>
      <c r="C1006" s="10"/>
      <c r="D1006" s="10"/>
      <c r="E1006" s="8"/>
      <c r="F1006" s="10"/>
      <c r="G1006" s="10"/>
      <c r="H1006" s="10"/>
      <c r="I1006" s="18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2.75" customHeight="1">
      <c r="A1007" s="10"/>
      <c r="B1007" s="8"/>
      <c r="C1007" s="10"/>
      <c r="D1007" s="10"/>
      <c r="E1007" s="8"/>
      <c r="F1007" s="10"/>
      <c r="G1007" s="10"/>
      <c r="H1007" s="10"/>
      <c r="I1007" s="18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2.75" customHeight="1">
      <c r="A1008" s="10"/>
      <c r="B1008" s="8"/>
      <c r="C1008" s="10"/>
      <c r="D1008" s="10"/>
      <c r="E1008" s="8"/>
      <c r="F1008" s="10"/>
      <c r="G1008" s="10"/>
      <c r="H1008" s="10"/>
      <c r="I1008" s="18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2.75" customHeight="1">
      <c r="A1009" s="10"/>
      <c r="B1009" s="8"/>
      <c r="C1009" s="10"/>
      <c r="D1009" s="10"/>
      <c r="E1009" s="8"/>
      <c r="F1009" s="10"/>
      <c r="G1009" s="10"/>
      <c r="H1009" s="10"/>
      <c r="I1009" s="18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2.75" customHeight="1">
      <c r="A1010" s="10"/>
      <c r="B1010" s="8"/>
      <c r="C1010" s="10"/>
      <c r="D1010" s="10"/>
      <c r="E1010" s="8"/>
      <c r="F1010" s="10"/>
      <c r="G1010" s="10"/>
      <c r="H1010" s="10"/>
      <c r="I1010" s="18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2.75" customHeight="1">
      <c r="A1011" s="10"/>
      <c r="B1011" s="8"/>
      <c r="C1011" s="10"/>
      <c r="D1011" s="10"/>
      <c r="E1011" s="8"/>
      <c r="F1011" s="10"/>
      <c r="G1011" s="10"/>
      <c r="H1011" s="10"/>
      <c r="I1011" s="18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12.75" customHeight="1">
      <c r="A1012" s="10"/>
      <c r="B1012" s="8"/>
      <c r="C1012" s="10"/>
      <c r="D1012" s="10"/>
      <c r="E1012" s="8"/>
      <c r="F1012" s="10"/>
      <c r="G1012" s="10"/>
      <c r="H1012" s="10"/>
      <c r="I1012" s="18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12.75" customHeight="1">
      <c r="A1013" s="10"/>
      <c r="B1013" s="8"/>
      <c r="C1013" s="10"/>
      <c r="D1013" s="10"/>
      <c r="E1013" s="8"/>
      <c r="F1013" s="10"/>
      <c r="G1013" s="10"/>
      <c r="H1013" s="10"/>
      <c r="I1013" s="18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2.75" customHeight="1">
      <c r="A1014" s="10"/>
      <c r="B1014" s="8"/>
      <c r="C1014" s="10"/>
      <c r="D1014" s="10"/>
      <c r="E1014" s="8"/>
      <c r="F1014" s="10"/>
      <c r="G1014" s="10"/>
      <c r="H1014" s="10"/>
      <c r="I1014" s="18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12.75" customHeight="1">
      <c r="A1015" s="10"/>
      <c r="B1015" s="8"/>
      <c r="C1015" s="10"/>
      <c r="D1015" s="10"/>
      <c r="E1015" s="8"/>
      <c r="F1015" s="10"/>
      <c r="G1015" s="10"/>
      <c r="H1015" s="10"/>
      <c r="I1015" s="18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12.75" customHeight="1">
      <c r="A1016" s="10"/>
      <c r="B1016" s="8"/>
      <c r="C1016" s="10"/>
      <c r="D1016" s="10"/>
      <c r="E1016" s="8"/>
      <c r="F1016" s="10"/>
      <c r="G1016" s="10"/>
      <c r="H1016" s="10"/>
      <c r="I1016" s="18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12.75" customHeight="1">
      <c r="A1017" s="10"/>
      <c r="B1017" s="8"/>
      <c r="C1017" s="10"/>
      <c r="D1017" s="10"/>
      <c r="E1017" s="8"/>
      <c r="F1017" s="10"/>
      <c r="G1017" s="10"/>
      <c r="H1017" s="10"/>
      <c r="I1017" s="18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12.75" customHeight="1">
      <c r="A1018" s="10"/>
      <c r="B1018" s="8"/>
      <c r="C1018" s="10"/>
      <c r="D1018" s="10"/>
      <c r="E1018" s="8"/>
      <c r="F1018" s="10"/>
      <c r="G1018" s="10"/>
      <c r="H1018" s="10"/>
      <c r="I1018" s="18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12.75" customHeight="1">
      <c r="A1019" s="10"/>
      <c r="B1019" s="8"/>
      <c r="C1019" s="10"/>
      <c r="D1019" s="10"/>
      <c r="E1019" s="8"/>
      <c r="F1019" s="10"/>
      <c r="G1019" s="10"/>
      <c r="H1019" s="10"/>
      <c r="I1019" s="18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</sheetData>
  <mergeCells count="7">
    <mergeCell ref="H38:J38"/>
    <mergeCell ref="H39:J39"/>
    <mergeCell ref="H2:J2"/>
    <mergeCell ref="H34:J34"/>
    <mergeCell ref="H35:J35"/>
    <mergeCell ref="H36:J36"/>
    <mergeCell ref="H37:J37"/>
  </mergeCells>
  <printOptions horizontalCentered="1" gridLines="1"/>
  <pageMargins left="0.75" right="0.75" top="0.5" bottom="0.5" header="0" footer="0"/>
  <pageSetup scale="51" fitToHeight="20" orientation="portrait" r:id="rId1"/>
  <headerFooter>
    <oddHeader>&amp;LHoustonfest&amp;CResults Sorted by School, with Sweepstakes Totals&amp;RFebruary 8,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78"/>
  <sheetViews>
    <sheetView workbookViewId="0"/>
  </sheetViews>
  <sheetFormatPr defaultColWidth="14.42578125" defaultRowHeight="15" customHeight="1"/>
  <cols>
    <col min="1" max="1" width="35.42578125" customWidth="1"/>
    <col min="2" max="2" width="8" customWidth="1"/>
    <col min="3" max="3" width="10.140625" customWidth="1"/>
    <col min="4" max="4" width="32.7109375" customWidth="1"/>
    <col min="5" max="5" width="8.140625" bestFit="1" customWidth="1"/>
    <col min="6" max="26" width="8.7109375" customWidth="1"/>
  </cols>
  <sheetData>
    <row r="1" spans="1:5" ht="15.75">
      <c r="A1" s="32" t="str">
        <f ca="1">IFERROR(__xludf.DUMMYFUNCTION("QUERY({A12:C20},""select Col1,Col3 order by Col3 desc limit 7 label Col1 'Large School', Col3 'Sweeps'"",0)"),"Large School")</f>
        <v>Large School</v>
      </c>
      <c r="B1" s="33" t="str">
        <f ca="1">IFERROR(__xludf.DUMMYFUNCTION("""COMPUTED_VALUE"""),"Sweeps")</f>
        <v>Sweeps</v>
      </c>
      <c r="C1" s="79"/>
      <c r="D1" s="34" t="str">
        <f ca="1">IFERROR(__xludf.DUMMYFUNCTION("QUERY({A22:C33},""select Col1,Col3 order by Col3 desc limit 7 label Col1 'Small School', Col3 'Sweeps'"",0)"),"Small School")</f>
        <v>Small School</v>
      </c>
      <c r="E1" s="35" t="str">
        <f ca="1">IFERROR(__xludf.DUMMYFUNCTION("""COMPUTED_VALUE"""),"Sweeps")</f>
        <v>Sweeps</v>
      </c>
    </row>
    <row r="2" spans="1:5" ht="12.75" customHeight="1">
      <c r="A2" s="36" t="str">
        <f ca="1">IFERROR(__xludf.DUMMYFUNCTION("""COMPUTED_VALUE"""),"Kingwood HS")</f>
        <v>Kingwood HS</v>
      </c>
      <c r="B2" s="37">
        <f ca="1">IFERROR(__xludf.DUMMYFUNCTION("""COMPUTED_VALUE"""),1127)</f>
        <v>1127</v>
      </c>
      <c r="C2" s="79"/>
      <c r="D2" s="38" t="str">
        <f ca="1">IFERROR(__xludf.DUMMYFUNCTION("""COMPUTED_VALUE"""),"Clements HS")</f>
        <v>Clements HS</v>
      </c>
      <c r="E2" s="39">
        <f ca="1">IFERROR(__xludf.DUMMYFUNCTION("""COMPUTED_VALUE"""),519)</f>
        <v>519</v>
      </c>
    </row>
    <row r="3" spans="1:5" ht="12.75" customHeight="1">
      <c r="A3" s="36" t="str">
        <f ca="1">IFERROR(__xludf.DUMMYFUNCTION("""COMPUTED_VALUE"""),"Tompkins HS")</f>
        <v>Tompkins HS</v>
      </c>
      <c r="B3" s="37">
        <f ca="1">IFERROR(__xludf.DUMMYFUNCTION("""COMPUTED_VALUE"""),732)</f>
        <v>732</v>
      </c>
      <c r="C3" s="79"/>
      <c r="D3" s="38" t="str">
        <f ca="1">IFERROR(__xludf.DUMMYFUNCTION("""COMPUTED_VALUE"""),"Morton Ranch HS")</f>
        <v>Morton Ranch HS</v>
      </c>
      <c r="E3" s="39">
        <f ca="1">IFERROR(__xludf.DUMMYFUNCTION("""COMPUTED_VALUE"""),342)</f>
        <v>342</v>
      </c>
    </row>
    <row r="4" spans="1:5" ht="12.75" customHeight="1">
      <c r="A4" s="36" t="str">
        <f ca="1">IFERROR(__xludf.DUMMYFUNCTION("""COMPUTED_VALUE"""),"Bellaire HS")</f>
        <v>Bellaire HS</v>
      </c>
      <c r="B4" s="37">
        <f ca="1">IFERROR(__xludf.DUMMYFUNCTION("""COMPUTED_VALUE"""),687)</f>
        <v>687</v>
      </c>
      <c r="C4" s="79"/>
      <c r="D4" s="38" t="str">
        <f ca="1">IFERROR(__xludf.DUMMYFUNCTION("""COMPUTED_VALUE"""),"Tomball Memorial HS")</f>
        <v>Tomball Memorial HS</v>
      </c>
      <c r="E4" s="39">
        <f ca="1">IFERROR(__xludf.DUMMYFUNCTION("""COMPUTED_VALUE"""),259)</f>
        <v>259</v>
      </c>
    </row>
    <row r="5" spans="1:5" ht="12.75" customHeight="1">
      <c r="A5" s="36" t="str">
        <f ca="1">IFERROR(__xludf.DUMMYFUNCTION("""COMPUTED_VALUE"""),"Heights HS")</f>
        <v>Heights HS</v>
      </c>
      <c r="B5" s="37">
        <f ca="1">IFERROR(__xludf.DUMMYFUNCTION("""COMPUTED_VALUE"""),433)</f>
        <v>433</v>
      </c>
      <c r="C5" s="79"/>
      <c r="D5" s="38" t="str">
        <f ca="1">IFERROR(__xludf.DUMMYFUNCTION("""COMPUTED_VALUE"""),"Deer Park HS")</f>
        <v>Deer Park HS</v>
      </c>
      <c r="E5" s="39">
        <f ca="1">IFERROR(__xludf.DUMMYFUNCTION("""COMPUTED_VALUE"""),184)</f>
        <v>184</v>
      </c>
    </row>
    <row r="6" spans="1:5" ht="12.75" customHeight="1">
      <c r="A6" s="36" t="str">
        <f ca="1">IFERROR(__xludf.DUMMYFUNCTION("""COMPUTED_VALUE"""),"The Woodlands HS")</f>
        <v>The Woodlands HS</v>
      </c>
      <c r="B6" s="37">
        <f ca="1">IFERROR(__xludf.DUMMYFUNCTION("""COMPUTED_VALUE"""),353)</f>
        <v>353</v>
      </c>
      <c r="C6" s="79"/>
      <c r="D6" s="38" t="str">
        <f ca="1">IFERROR(__xludf.DUMMYFUNCTION("""COMPUTED_VALUE"""),"Travis HS")</f>
        <v>Travis HS</v>
      </c>
      <c r="E6" s="39">
        <f ca="1">IFERROR(__xludf.DUMMYFUNCTION("""COMPUTED_VALUE"""),158)</f>
        <v>158</v>
      </c>
    </row>
    <row r="7" spans="1:5" ht="12.75" customHeight="1">
      <c r="A7" s="36" t="str">
        <f ca="1">IFERROR(__xludf.DUMMYFUNCTION("""COMPUTED_VALUE"""),"Cinco Ranch HS")</f>
        <v>Cinco Ranch HS</v>
      </c>
      <c r="B7" s="37">
        <f ca="1">IFERROR(__xludf.DUMMYFUNCTION("""COMPUTED_VALUE"""),211)</f>
        <v>211</v>
      </c>
      <c r="C7" s="79"/>
      <c r="D7" s="38" t="str">
        <f ca="1">IFERROR(__xludf.DUMMYFUNCTION("""COMPUTED_VALUE"""),"Taylor HS")</f>
        <v>Taylor HS</v>
      </c>
      <c r="E7" s="39">
        <f ca="1">IFERROR(__xludf.DUMMYFUNCTION("""COMPUTED_VALUE"""),152)</f>
        <v>152</v>
      </c>
    </row>
    <row r="8" spans="1:5" ht="12.75" customHeight="1">
      <c r="A8" s="36" t="str">
        <f ca="1">IFERROR(__xludf.DUMMYFUNCTION("""COMPUTED_VALUE"""),"Tomball HS")</f>
        <v>Tomball HS</v>
      </c>
      <c r="B8" s="37">
        <f ca="1">IFERROR(__xludf.DUMMYFUNCTION("""COMPUTED_VALUE"""),53)</f>
        <v>53</v>
      </c>
      <c r="C8" s="79"/>
      <c r="D8" s="38" t="str">
        <f ca="1">IFERROR(__xludf.DUMMYFUNCTION("""COMPUTED_VALUE"""),"Klein Oak HS")</f>
        <v>Klein Oak HS</v>
      </c>
      <c r="E8" s="39">
        <f ca="1">IFERROR(__xludf.DUMMYFUNCTION("""COMPUTED_VALUE"""),139)</f>
        <v>139</v>
      </c>
    </row>
    <row r="9" spans="1:5" ht="12.75" customHeight="1">
      <c r="A9" s="20"/>
      <c r="B9" s="20"/>
      <c r="C9" s="79"/>
    </row>
    <row r="10" spans="1:5" ht="12.75" customHeight="1">
      <c r="A10" s="20"/>
      <c r="B10" s="20"/>
      <c r="C10" s="79"/>
    </row>
    <row r="11" spans="1:5" ht="12.75" customHeight="1">
      <c r="A11" s="33" t="s">
        <v>2</v>
      </c>
      <c r="B11" s="33" t="s">
        <v>105</v>
      </c>
      <c r="C11" s="40" t="s">
        <v>106</v>
      </c>
    </row>
    <row r="12" spans="1:5" ht="12.75" customHeight="1">
      <c r="A12" s="41" t="s">
        <v>107</v>
      </c>
      <c r="B12" s="42" t="s">
        <v>108</v>
      </c>
      <c r="C12" s="43">
        <f>SUMIF('Original 1-10'!D2:D911,"Bellaire HS",'Original 1-10'!E2:E911)</f>
        <v>687</v>
      </c>
    </row>
    <row r="13" spans="1:5" ht="12.75" customHeight="1">
      <c r="A13" s="41" t="s">
        <v>109</v>
      </c>
      <c r="B13" s="42" t="s">
        <v>108</v>
      </c>
      <c r="C13" s="44">
        <f>SUMIF('Original 1-10'!D2:D911,"Cinco Ranch HS",'Original 1-10'!E2:E911)</f>
        <v>211</v>
      </c>
    </row>
    <row r="14" spans="1:5" ht="12.75" customHeight="1">
      <c r="A14" s="41" t="s">
        <v>110</v>
      </c>
      <c r="B14" s="42" t="s">
        <v>108</v>
      </c>
      <c r="C14" s="44">
        <f>SUMIF('Original 1-10'!D2:D911,"Clear Lake HS",'Original 1-10'!E2:E911)</f>
        <v>51</v>
      </c>
    </row>
    <row r="15" spans="1:5" ht="12.75" customHeight="1">
      <c r="A15" s="41" t="s">
        <v>111</v>
      </c>
      <c r="B15" s="42" t="s">
        <v>108</v>
      </c>
      <c r="C15" s="44">
        <f>SUMIF('Original 1-10'!D2:D911,"Heights HS",'Original 1-10'!E2:E911)</f>
        <v>433</v>
      </c>
    </row>
    <row r="16" spans="1:5" ht="12.75" customHeight="1">
      <c r="A16" s="41" t="s">
        <v>112</v>
      </c>
      <c r="B16" s="42" t="s">
        <v>108</v>
      </c>
      <c r="C16" s="44">
        <f>SUMIF('Original 1-10'!D2:D911,"Kingwood HS",'Original 1-10'!E2:E911)</f>
        <v>1127</v>
      </c>
    </row>
    <row r="17" spans="1:3" ht="12.75" customHeight="1">
      <c r="A17" s="41" t="s">
        <v>113</v>
      </c>
      <c r="B17" s="42" t="s">
        <v>108</v>
      </c>
      <c r="C17" s="44">
        <f>SUMIF('Original 1-10'!D2:D911,"The Woodlands HS",'Original 1-10'!E2:E911)</f>
        <v>353</v>
      </c>
    </row>
    <row r="18" spans="1:3" ht="12.75" customHeight="1">
      <c r="A18" s="41" t="s">
        <v>114</v>
      </c>
      <c r="B18" s="42" t="s">
        <v>108</v>
      </c>
      <c r="C18" s="44">
        <f>SUMIF('Original 1-10'!D2:D911,"Tomball HS",'Original 1-10'!E2:E911)</f>
        <v>53</v>
      </c>
    </row>
    <row r="19" spans="1:3" ht="12.75" customHeight="1">
      <c r="A19" s="41" t="s">
        <v>115</v>
      </c>
      <c r="B19" s="42" t="s">
        <v>108</v>
      </c>
      <c r="C19" s="44">
        <f>SUMIF('Original 1-10'!D2:D911,"Tompkins HS",'Original 1-10'!E2:E911)</f>
        <v>732</v>
      </c>
    </row>
    <row r="20" spans="1:3" ht="12.75" customHeight="1">
      <c r="A20" s="41" t="s">
        <v>116</v>
      </c>
      <c r="B20" s="42" t="s">
        <v>108</v>
      </c>
      <c r="C20" s="44">
        <f>SUMIF('Original 1-10'!D2:D911,"Willis HS",'Original 1-10'!E2:E911)</f>
        <v>38</v>
      </c>
    </row>
    <row r="21" spans="1:3" ht="12.75" customHeight="1">
      <c r="A21" s="45"/>
      <c r="B21" s="29"/>
      <c r="C21" s="46"/>
    </row>
    <row r="22" spans="1:3" ht="12.75" customHeight="1">
      <c r="A22" s="41" t="s">
        <v>117</v>
      </c>
      <c r="B22" s="42" t="s">
        <v>118</v>
      </c>
      <c r="C22" s="44">
        <f>SUMIF('Original 1-10'!D2:D911,"Brazoswood HS",'Original 1-10'!E2:E911)</f>
        <v>72</v>
      </c>
    </row>
    <row r="23" spans="1:3" ht="12.75" customHeight="1">
      <c r="A23" s="41" t="s">
        <v>35</v>
      </c>
      <c r="B23" s="42" t="s">
        <v>118</v>
      </c>
      <c r="C23" s="44">
        <f>SUMIF('Original 1-10'!D2:D911,"British Intl. School of Houston",'Original 1-10'!E2:E911)</f>
        <v>31</v>
      </c>
    </row>
    <row r="24" spans="1:3" ht="12.75" customHeight="1">
      <c r="A24" s="41" t="s">
        <v>25</v>
      </c>
      <c r="B24" s="42" t="s">
        <v>118</v>
      </c>
      <c r="C24" s="44">
        <f>SUMIF('Original 1-10'!D2:D911,"Clear Creek HS",'Original 1-10'!E2:E911)</f>
        <v>16</v>
      </c>
    </row>
    <row r="25" spans="1:3" ht="12.75" customHeight="1">
      <c r="A25" s="41" t="s">
        <v>119</v>
      </c>
      <c r="B25" s="42" t="s">
        <v>118</v>
      </c>
      <c r="C25" s="44">
        <f>SUMIF('Original 1-10'!D2:D911,"Clements HS",'Original 1-10'!E2:E911)</f>
        <v>519</v>
      </c>
    </row>
    <row r="26" spans="1:3" ht="12.75" customHeight="1">
      <c r="A26" s="41" t="s">
        <v>120</v>
      </c>
      <c r="B26" s="42" t="s">
        <v>118</v>
      </c>
      <c r="C26" s="44">
        <f>SUMIF('Original 1-10'!D2:D911,"Deer Park HS",'Original 1-10'!E2:E911)</f>
        <v>184</v>
      </c>
    </row>
    <row r="27" spans="1:3" ht="12.75" customHeight="1">
      <c r="A27" s="41" t="s">
        <v>24</v>
      </c>
      <c r="B27" s="42" t="s">
        <v>118</v>
      </c>
      <c r="C27" s="44">
        <f>SUMIF('Original 1-10'!D2:D911,"Klein HS",'Original 1-10'!E2:E911)</f>
        <v>26</v>
      </c>
    </row>
    <row r="28" spans="1:3" ht="12.75" customHeight="1">
      <c r="A28" s="41" t="s">
        <v>121</v>
      </c>
      <c r="B28" s="42" t="s">
        <v>118</v>
      </c>
      <c r="C28" s="44">
        <f>SUMIF('Original 1-10'!D2:D911,"Klein Oak HS",'Original 1-10'!E2:E911)</f>
        <v>139</v>
      </c>
    </row>
    <row r="29" spans="1:3" ht="12.75" customHeight="1">
      <c r="A29" s="41" t="s">
        <v>122</v>
      </c>
      <c r="B29" s="42" t="s">
        <v>118</v>
      </c>
      <c r="C29" s="44">
        <f>SUMIF('Original 1-10'!D2:D911,"Memorial HS",'Original 1-10'!E2:E911)</f>
        <v>47</v>
      </c>
    </row>
    <row r="30" spans="1:3" ht="12.75" customHeight="1">
      <c r="A30" s="41" t="s">
        <v>123</v>
      </c>
      <c r="B30" s="42" t="s">
        <v>118</v>
      </c>
      <c r="C30" s="44">
        <f>SUMIF('Original 1-10'!D2:D911,"Morton Ranch HS",'Original 1-10'!E2:E911)</f>
        <v>342</v>
      </c>
    </row>
    <row r="31" spans="1:3" ht="12.75" customHeight="1">
      <c r="A31" s="41" t="s">
        <v>124</v>
      </c>
      <c r="B31" s="42" t="s">
        <v>118</v>
      </c>
      <c r="C31" s="44">
        <f>SUMIF('Original 1-10'!D2:D911,"Taylor HS",'Original 1-10'!E2:E911)</f>
        <v>152</v>
      </c>
    </row>
    <row r="32" spans="1:3" ht="12.75" customHeight="1">
      <c r="A32" s="41" t="s">
        <v>125</v>
      </c>
      <c r="B32" s="42" t="s">
        <v>118</v>
      </c>
      <c r="C32" s="44">
        <f>SUMIF('Original 1-10'!D2:D911,"Tomball Memorial HS",'Original 1-10'!E2:E911)</f>
        <v>259</v>
      </c>
    </row>
    <row r="33" spans="1:3" ht="12.75" customHeight="1">
      <c r="A33" s="41" t="s">
        <v>30</v>
      </c>
      <c r="B33" s="42" t="s">
        <v>118</v>
      </c>
      <c r="C33" s="44">
        <f>SUMIF('Original 1-10'!D2:D911,"Travis HS",'Original 1-10'!E2:E911)</f>
        <v>158</v>
      </c>
    </row>
    <row r="34" spans="1:3" ht="12.75" customHeight="1">
      <c r="C34" s="47"/>
    </row>
    <row r="35" spans="1:3" ht="12.75" customHeight="1">
      <c r="C35" s="47"/>
    </row>
    <row r="36" spans="1:3" ht="12.75" customHeight="1">
      <c r="C36" s="47"/>
    </row>
    <row r="37" spans="1:3" ht="12.75" customHeight="1">
      <c r="A37" s="71" t="s">
        <v>126</v>
      </c>
      <c r="B37" s="72"/>
      <c r="C37" s="47"/>
    </row>
    <row r="38" spans="1:3" ht="12.75" customHeight="1">
      <c r="A38" s="71" t="s">
        <v>127</v>
      </c>
      <c r="B38" s="73">
        <f>SUMIF('Original 1-10'!D2:D911,"Brazoswood hs",'Original 1-10'!E2:E921)/14</f>
        <v>5.1428571428571432</v>
      </c>
      <c r="C38" s="47"/>
    </row>
    <row r="39" spans="1:3" ht="12.75" customHeight="1">
      <c r="A39" s="71" t="s">
        <v>128</v>
      </c>
      <c r="B39" s="74">
        <f>SUMIF('Original 1-10'!D2:D911,"British Intl. School of Houston",'Original 1-10'!E2:E921)/5</f>
        <v>6.2</v>
      </c>
      <c r="C39" s="47"/>
    </row>
    <row r="40" spans="1:3" ht="12.75" customHeight="1">
      <c r="A40" s="71" t="s">
        <v>129</v>
      </c>
      <c r="B40" s="75">
        <f>SUMIF('Original 1-10'!D2:D911,"clear creek hs",'Original 1-10'!E2:E940)/11</f>
        <v>1.4545454545454546</v>
      </c>
      <c r="C40" s="47"/>
    </row>
    <row r="41" spans="1:3" ht="12.75" customHeight="1">
      <c r="A41" s="71" t="s">
        <v>130</v>
      </c>
      <c r="B41" s="74">
        <f>SUMIF('Original 1-10'!D2:D911,"memorial hs",'Original 1-10'!E2:E946)/5</f>
        <v>9.4</v>
      </c>
      <c r="C41" s="47"/>
    </row>
    <row r="42" spans="1:3" ht="12.75" customHeight="1">
      <c r="A42" s="76" t="s">
        <v>131</v>
      </c>
      <c r="B42" s="77">
        <f>SUMIF('Original 1-10'!D2:D911,"travis hs",'Original 1-10'!E2:E961)/11</f>
        <v>14.363636363636363</v>
      </c>
      <c r="C42" s="47"/>
    </row>
    <row r="43" spans="1:3" ht="12.75" customHeight="1">
      <c r="A43" s="71" t="s">
        <v>132</v>
      </c>
      <c r="B43" s="73">
        <f>SUMIF('Original 1-10'!D2:D911,"willis hs",'Original 1-10'!E2:E964)/8</f>
        <v>4.75</v>
      </c>
      <c r="C43" s="47"/>
    </row>
    <row r="44" spans="1:3" ht="12.75" customHeight="1">
      <c r="A44" s="72"/>
      <c r="B44" s="72"/>
      <c r="C44" s="47"/>
    </row>
    <row r="45" spans="1:3" ht="12.75" customHeight="1">
      <c r="A45" s="71" t="s">
        <v>133</v>
      </c>
      <c r="B45" s="72"/>
      <c r="C45" s="47"/>
    </row>
    <row r="46" spans="1:3" ht="12.75" customHeight="1">
      <c r="A46" s="71" t="s">
        <v>134</v>
      </c>
      <c r="B46" s="72"/>
      <c r="C46" s="47"/>
    </row>
    <row r="47" spans="1:3" ht="12.75" customHeight="1">
      <c r="A47" s="71" t="s">
        <v>135</v>
      </c>
      <c r="B47" s="72"/>
      <c r="C47" s="47"/>
    </row>
    <row r="48" spans="1:3" ht="12.75" customHeight="1">
      <c r="C48" s="47"/>
    </row>
    <row r="49" spans="1:3" ht="12.75" customHeight="1">
      <c r="A49" s="71" t="s">
        <v>136</v>
      </c>
      <c r="B49" s="72"/>
      <c r="C49" s="47"/>
    </row>
    <row r="50" spans="1:3" ht="12.75" customHeight="1">
      <c r="A50" s="78" t="s">
        <v>137</v>
      </c>
      <c r="B50" s="72">
        <f>SUMIF('Original 1-10'!D2:D911,"British Intl. School of Houston",'Original 1-10'!E2:E940)</f>
        <v>31</v>
      </c>
      <c r="C50" s="47"/>
    </row>
    <row r="51" spans="1:3" ht="12.75" customHeight="1">
      <c r="A51" s="78" t="s">
        <v>138</v>
      </c>
      <c r="B51" s="72">
        <f>SUMIF('Original 1-10'!D2:D911,"Tomball HS",'Original 1-10'!E2:E941)</f>
        <v>53</v>
      </c>
      <c r="C51" s="47"/>
    </row>
    <row r="52" spans="1:3" ht="12.75" customHeight="1">
      <c r="C52" s="47"/>
    </row>
    <row r="53" spans="1:3" ht="12.75" customHeight="1">
      <c r="A53" s="71" t="s">
        <v>139</v>
      </c>
      <c r="B53" s="72"/>
      <c r="C53" s="47"/>
    </row>
    <row r="54" spans="1:3" ht="12.75" customHeight="1">
      <c r="A54" s="71" t="s">
        <v>35</v>
      </c>
      <c r="B54" s="72">
        <f>SUMIF('Original 1-10'!D2:D911,"British Intl. School of Houston",'Original 1-10'!E2:E940)</f>
        <v>31</v>
      </c>
      <c r="C54" s="47"/>
    </row>
    <row r="55" spans="1:3" ht="12.75" customHeight="1">
      <c r="A55" s="71"/>
      <c r="B55" s="72"/>
      <c r="C55" s="47"/>
    </row>
    <row r="56" spans="1:3" ht="12.75" customHeight="1">
      <c r="C56" s="47"/>
    </row>
    <row r="57" spans="1:3" ht="12.75" customHeight="1">
      <c r="C57" s="47"/>
    </row>
    <row r="58" spans="1:3" ht="12.75" customHeight="1">
      <c r="C58" s="47"/>
    </row>
    <row r="59" spans="1:3" ht="12.75" customHeight="1">
      <c r="C59" s="47"/>
    </row>
    <row r="60" spans="1:3" ht="12.75" customHeight="1">
      <c r="C60" s="47"/>
    </row>
    <row r="61" spans="1:3" ht="12.75" customHeight="1">
      <c r="C61" s="47"/>
    </row>
    <row r="62" spans="1:3" ht="12.75" customHeight="1">
      <c r="C62" s="47"/>
    </row>
    <row r="63" spans="1:3" ht="12.75" customHeight="1">
      <c r="C63" s="47"/>
    </row>
    <row r="64" spans="1:3" ht="12.75" customHeight="1">
      <c r="C64" s="47"/>
    </row>
    <row r="65" spans="3:3" ht="12.75" customHeight="1">
      <c r="C65" s="47"/>
    </row>
    <row r="66" spans="3:3" ht="12.75" customHeight="1">
      <c r="C66" s="47"/>
    </row>
    <row r="67" spans="3:3" ht="12.75" customHeight="1">
      <c r="C67" s="47"/>
    </row>
    <row r="68" spans="3:3" ht="12.75" customHeight="1">
      <c r="C68" s="47"/>
    </row>
    <row r="69" spans="3:3" ht="12.75" customHeight="1">
      <c r="C69" s="47"/>
    </row>
    <row r="70" spans="3:3" ht="12.75" customHeight="1">
      <c r="C70" s="47"/>
    </row>
    <row r="71" spans="3:3" ht="12.75" customHeight="1">
      <c r="C71" s="47"/>
    </row>
    <row r="72" spans="3:3" ht="12.75" customHeight="1">
      <c r="C72" s="47"/>
    </row>
    <row r="73" spans="3:3" ht="12.75" customHeight="1">
      <c r="C73" s="47"/>
    </row>
    <row r="74" spans="3:3" ht="12.75" customHeight="1">
      <c r="C74" s="47"/>
    </row>
    <row r="75" spans="3:3" ht="12.75" customHeight="1">
      <c r="C75" s="47"/>
    </row>
    <row r="76" spans="3:3" ht="12.75" customHeight="1">
      <c r="C76" s="47"/>
    </row>
    <row r="77" spans="3:3" ht="12.75" customHeight="1">
      <c r="C77" s="47"/>
    </row>
    <row r="78" spans="3:3" ht="12.75" customHeight="1">
      <c r="C78" s="47"/>
    </row>
    <row r="79" spans="3:3" ht="12.75" customHeight="1">
      <c r="C79" s="47"/>
    </row>
    <row r="80" spans="3:3" ht="12.75" customHeight="1">
      <c r="C80" s="47"/>
    </row>
    <row r="81" spans="3:3" ht="12.75" customHeight="1">
      <c r="C81" s="47"/>
    </row>
    <row r="82" spans="3:3" ht="12.75" customHeight="1">
      <c r="C82" s="47"/>
    </row>
    <row r="83" spans="3:3" ht="12.75" customHeight="1">
      <c r="C83" s="47"/>
    </row>
    <row r="84" spans="3:3" ht="12.75" customHeight="1">
      <c r="C84" s="47"/>
    </row>
    <row r="85" spans="3:3" ht="12.75" customHeight="1">
      <c r="C85" s="47"/>
    </row>
    <row r="86" spans="3:3" ht="12.75" customHeight="1">
      <c r="C86" s="47"/>
    </row>
    <row r="87" spans="3:3" ht="12.75" customHeight="1">
      <c r="C87" s="47"/>
    </row>
    <row r="88" spans="3:3" ht="12.75" customHeight="1">
      <c r="C88" s="47"/>
    </row>
    <row r="89" spans="3:3" ht="12.75" customHeight="1">
      <c r="C89" s="47"/>
    </row>
    <row r="90" spans="3:3" ht="12.75" customHeight="1">
      <c r="C90" s="47"/>
    </row>
    <row r="91" spans="3:3" ht="12.75" customHeight="1">
      <c r="C91" s="47"/>
    </row>
    <row r="92" spans="3:3" ht="12.75" customHeight="1">
      <c r="C92" s="47"/>
    </row>
    <row r="93" spans="3:3" ht="12.75" customHeight="1">
      <c r="C93" s="47"/>
    </row>
    <row r="94" spans="3:3" ht="12.75" customHeight="1">
      <c r="C94" s="47"/>
    </row>
    <row r="95" spans="3:3" ht="12.75" customHeight="1">
      <c r="C95" s="47"/>
    </row>
    <row r="96" spans="3:3" ht="12.75" customHeight="1">
      <c r="C96" s="47"/>
    </row>
    <row r="97" spans="3:3" ht="12.75" customHeight="1">
      <c r="C97" s="47"/>
    </row>
    <row r="98" spans="3:3" ht="12.75" customHeight="1">
      <c r="C98" s="47"/>
    </row>
    <row r="99" spans="3:3" ht="12.75" customHeight="1">
      <c r="C99" s="47"/>
    </row>
    <row r="100" spans="3:3" ht="12.75" customHeight="1">
      <c r="C100" s="47"/>
    </row>
    <row r="101" spans="3:3" ht="12.75" customHeight="1">
      <c r="C101" s="47"/>
    </row>
    <row r="102" spans="3:3" ht="12.75" customHeight="1">
      <c r="C102" s="47"/>
    </row>
    <row r="103" spans="3:3" ht="12.75" customHeight="1">
      <c r="C103" s="47"/>
    </row>
    <row r="104" spans="3:3" ht="12.75" customHeight="1">
      <c r="C104" s="47"/>
    </row>
    <row r="105" spans="3:3" ht="12.75" customHeight="1">
      <c r="C105" s="47"/>
    </row>
    <row r="106" spans="3:3" ht="12.75" customHeight="1">
      <c r="C106" s="47"/>
    </row>
    <row r="107" spans="3:3" ht="12.75" customHeight="1">
      <c r="C107" s="47"/>
    </row>
    <row r="108" spans="3:3" ht="12.75" customHeight="1">
      <c r="C108" s="47"/>
    </row>
    <row r="109" spans="3:3" ht="12.75" customHeight="1">
      <c r="C109" s="47"/>
    </row>
    <row r="110" spans="3:3" ht="12.75" customHeight="1">
      <c r="C110" s="47"/>
    </row>
    <row r="111" spans="3:3" ht="12.75" customHeight="1">
      <c r="C111" s="47"/>
    </row>
    <row r="112" spans="3:3" ht="12.75" customHeight="1">
      <c r="C112" s="47"/>
    </row>
    <row r="113" spans="3:3" ht="12.75" customHeight="1">
      <c r="C113" s="47"/>
    </row>
    <row r="114" spans="3:3" ht="12.75" customHeight="1">
      <c r="C114" s="47"/>
    </row>
    <row r="115" spans="3:3" ht="12.75" customHeight="1">
      <c r="C115" s="47"/>
    </row>
    <row r="116" spans="3:3" ht="12.75" customHeight="1">
      <c r="C116" s="47"/>
    </row>
    <row r="117" spans="3:3" ht="12.75" customHeight="1">
      <c r="C117" s="47"/>
    </row>
    <row r="118" spans="3:3" ht="12.75" customHeight="1">
      <c r="C118" s="47"/>
    </row>
    <row r="119" spans="3:3" ht="12.75" customHeight="1">
      <c r="C119" s="47"/>
    </row>
    <row r="120" spans="3:3" ht="12.75" customHeight="1">
      <c r="C120" s="47"/>
    </row>
    <row r="121" spans="3:3" ht="12.75" customHeight="1">
      <c r="C121" s="47"/>
    </row>
    <row r="122" spans="3:3" ht="12.75" customHeight="1">
      <c r="C122" s="47"/>
    </row>
    <row r="123" spans="3:3" ht="12.75" customHeight="1">
      <c r="C123" s="47"/>
    </row>
    <row r="124" spans="3:3" ht="12.75" customHeight="1">
      <c r="C124" s="47"/>
    </row>
    <row r="125" spans="3:3" ht="12.75" customHeight="1">
      <c r="C125" s="47"/>
    </row>
    <row r="126" spans="3:3" ht="12.75" customHeight="1">
      <c r="C126" s="47"/>
    </row>
    <row r="127" spans="3:3" ht="12.75" customHeight="1">
      <c r="C127" s="47"/>
    </row>
    <row r="128" spans="3:3" ht="12.75" customHeight="1">
      <c r="C128" s="47"/>
    </row>
    <row r="129" spans="3:3" ht="12.75" customHeight="1">
      <c r="C129" s="47"/>
    </row>
    <row r="130" spans="3:3" ht="12.75" customHeight="1">
      <c r="C130" s="47"/>
    </row>
    <row r="131" spans="3:3" ht="12.75" customHeight="1">
      <c r="C131" s="47"/>
    </row>
    <row r="132" spans="3:3" ht="12.75" customHeight="1">
      <c r="C132" s="47"/>
    </row>
    <row r="133" spans="3:3" ht="12.75" customHeight="1">
      <c r="C133" s="47"/>
    </row>
    <row r="134" spans="3:3" ht="12.75" customHeight="1">
      <c r="C134" s="47"/>
    </row>
    <row r="135" spans="3:3" ht="12.75" customHeight="1">
      <c r="C135" s="47"/>
    </row>
    <row r="136" spans="3:3" ht="12.75" customHeight="1">
      <c r="C136" s="47"/>
    </row>
    <row r="137" spans="3:3" ht="12.75" customHeight="1">
      <c r="C137" s="47"/>
    </row>
    <row r="138" spans="3:3" ht="12.75" customHeight="1">
      <c r="C138" s="47"/>
    </row>
    <row r="139" spans="3:3" ht="12.75" customHeight="1">
      <c r="C139" s="47"/>
    </row>
    <row r="140" spans="3:3" ht="12.75" customHeight="1">
      <c r="C140" s="47"/>
    </row>
    <row r="141" spans="3:3" ht="12.75" customHeight="1">
      <c r="C141" s="47"/>
    </row>
    <row r="142" spans="3:3" ht="12.75" customHeight="1">
      <c r="C142" s="47"/>
    </row>
    <row r="143" spans="3:3" ht="12.75" customHeight="1">
      <c r="C143" s="47"/>
    </row>
    <row r="144" spans="3:3" ht="12.75" customHeight="1">
      <c r="C144" s="47"/>
    </row>
    <row r="145" spans="3:3" ht="12.75" customHeight="1">
      <c r="C145" s="47"/>
    </row>
    <row r="146" spans="3:3" ht="12.75" customHeight="1">
      <c r="C146" s="47"/>
    </row>
    <row r="147" spans="3:3" ht="12.75" customHeight="1">
      <c r="C147" s="47"/>
    </row>
    <row r="148" spans="3:3" ht="12.75" customHeight="1">
      <c r="C148" s="47"/>
    </row>
    <row r="149" spans="3:3" ht="12.75" customHeight="1">
      <c r="C149" s="47"/>
    </row>
    <row r="150" spans="3:3" ht="12.75" customHeight="1">
      <c r="C150" s="47"/>
    </row>
    <row r="151" spans="3:3" ht="12.75" customHeight="1">
      <c r="C151" s="47"/>
    </row>
    <row r="152" spans="3:3" ht="12.75" customHeight="1">
      <c r="C152" s="47"/>
    </row>
    <row r="153" spans="3:3" ht="12.75" customHeight="1">
      <c r="C153" s="47"/>
    </row>
    <row r="154" spans="3:3" ht="12.75" customHeight="1">
      <c r="C154" s="47"/>
    </row>
    <row r="155" spans="3:3" ht="12.75" customHeight="1">
      <c r="C155" s="47"/>
    </row>
    <row r="156" spans="3:3" ht="12.75" customHeight="1">
      <c r="C156" s="47"/>
    </row>
    <row r="157" spans="3:3" ht="12.75" customHeight="1">
      <c r="C157" s="47"/>
    </row>
    <row r="158" spans="3:3" ht="12.75" customHeight="1">
      <c r="C158" s="47"/>
    </row>
    <row r="159" spans="3:3" ht="12.75" customHeight="1">
      <c r="C159" s="47"/>
    </row>
    <row r="160" spans="3:3" ht="12.75" customHeight="1">
      <c r="C160" s="47"/>
    </row>
    <row r="161" spans="3:3" ht="12.75" customHeight="1">
      <c r="C161" s="47"/>
    </row>
    <row r="162" spans="3:3" ht="12.75" customHeight="1">
      <c r="C162" s="47"/>
    </row>
    <row r="163" spans="3:3" ht="12.75" customHeight="1">
      <c r="C163" s="47"/>
    </row>
    <row r="164" spans="3:3" ht="12.75" customHeight="1">
      <c r="C164" s="47"/>
    </row>
    <row r="165" spans="3:3" ht="12.75" customHeight="1">
      <c r="C165" s="47"/>
    </row>
    <row r="166" spans="3:3" ht="12.75" customHeight="1">
      <c r="C166" s="47"/>
    </row>
    <row r="167" spans="3:3" ht="12.75" customHeight="1">
      <c r="C167" s="47"/>
    </row>
    <row r="168" spans="3:3" ht="12.75" customHeight="1">
      <c r="C168" s="47"/>
    </row>
    <row r="169" spans="3:3" ht="12.75" customHeight="1">
      <c r="C169" s="47"/>
    </row>
    <row r="170" spans="3:3" ht="12.75" customHeight="1">
      <c r="C170" s="47"/>
    </row>
    <row r="171" spans="3:3" ht="12.75" customHeight="1">
      <c r="C171" s="47"/>
    </row>
    <row r="172" spans="3:3" ht="12.75" customHeight="1">
      <c r="C172" s="47"/>
    </row>
    <row r="173" spans="3:3" ht="12.75" customHeight="1">
      <c r="C173" s="47"/>
    </row>
    <row r="174" spans="3:3" ht="12.75" customHeight="1">
      <c r="C174" s="47"/>
    </row>
    <row r="175" spans="3:3" ht="12.75" customHeight="1">
      <c r="C175" s="47"/>
    </row>
    <row r="176" spans="3:3" ht="12.75" customHeight="1">
      <c r="C176" s="47"/>
    </row>
    <row r="177" spans="3:3" ht="12.75" customHeight="1">
      <c r="C177" s="47"/>
    </row>
    <row r="178" spans="3:3" ht="12.75" customHeight="1">
      <c r="C178" s="47"/>
    </row>
    <row r="179" spans="3:3" ht="12.75" customHeight="1">
      <c r="C179" s="47"/>
    </row>
    <row r="180" spans="3:3" ht="12.75" customHeight="1">
      <c r="C180" s="47"/>
    </row>
    <row r="181" spans="3:3" ht="12.75" customHeight="1">
      <c r="C181" s="47"/>
    </row>
    <row r="182" spans="3:3" ht="12.75" customHeight="1">
      <c r="C182" s="47"/>
    </row>
    <row r="183" spans="3:3" ht="12.75" customHeight="1">
      <c r="C183" s="47"/>
    </row>
    <row r="184" spans="3:3" ht="12.75" customHeight="1">
      <c r="C184" s="47"/>
    </row>
    <row r="185" spans="3:3" ht="12.75" customHeight="1">
      <c r="C185" s="47"/>
    </row>
    <row r="186" spans="3:3" ht="12.75" customHeight="1">
      <c r="C186" s="47"/>
    </row>
    <row r="187" spans="3:3" ht="12.75" customHeight="1">
      <c r="C187" s="47"/>
    </row>
    <row r="188" spans="3:3" ht="12.75" customHeight="1">
      <c r="C188" s="47"/>
    </row>
    <row r="189" spans="3:3" ht="12.75" customHeight="1">
      <c r="C189" s="47"/>
    </row>
    <row r="190" spans="3:3" ht="12.75" customHeight="1">
      <c r="C190" s="47"/>
    </row>
    <row r="191" spans="3:3" ht="12.75" customHeight="1">
      <c r="C191" s="47"/>
    </row>
    <row r="192" spans="3:3" ht="12.75" customHeight="1">
      <c r="C192" s="47"/>
    </row>
    <row r="193" spans="3:3" ht="12.75" customHeight="1">
      <c r="C193" s="47"/>
    </row>
    <row r="194" spans="3:3" ht="12.75" customHeight="1">
      <c r="C194" s="47"/>
    </row>
    <row r="195" spans="3:3" ht="12.75" customHeight="1">
      <c r="C195" s="47"/>
    </row>
    <row r="196" spans="3:3" ht="12.75" customHeight="1">
      <c r="C196" s="47"/>
    </row>
    <row r="197" spans="3:3" ht="12.75" customHeight="1">
      <c r="C197" s="47"/>
    </row>
    <row r="198" spans="3:3" ht="12.75" customHeight="1">
      <c r="C198" s="47"/>
    </row>
    <row r="199" spans="3:3" ht="12.75" customHeight="1">
      <c r="C199" s="47"/>
    </row>
    <row r="200" spans="3:3" ht="12.75" customHeight="1">
      <c r="C200" s="47"/>
    </row>
    <row r="201" spans="3:3" ht="12.75" customHeight="1">
      <c r="C201" s="47"/>
    </row>
    <row r="202" spans="3:3" ht="12.75" customHeight="1">
      <c r="C202" s="47"/>
    </row>
    <row r="203" spans="3:3" ht="12.75" customHeight="1">
      <c r="C203" s="47"/>
    </row>
    <row r="204" spans="3:3" ht="12.75" customHeight="1">
      <c r="C204" s="47"/>
    </row>
    <row r="205" spans="3:3" ht="12.75" customHeight="1">
      <c r="C205" s="47"/>
    </row>
    <row r="206" spans="3:3" ht="12.75" customHeight="1">
      <c r="C206" s="47"/>
    </row>
    <row r="207" spans="3:3" ht="12.75" customHeight="1">
      <c r="C207" s="47"/>
    </row>
    <row r="208" spans="3:3" ht="12.75" customHeight="1">
      <c r="C208" s="47"/>
    </row>
    <row r="209" spans="3:3" ht="12.75" customHeight="1">
      <c r="C209" s="47"/>
    </row>
    <row r="210" spans="3:3" ht="12.75" customHeight="1">
      <c r="C210" s="47"/>
    </row>
    <row r="211" spans="3:3" ht="12.75" customHeight="1">
      <c r="C211" s="47"/>
    </row>
    <row r="212" spans="3:3" ht="12.75" customHeight="1">
      <c r="C212" s="47"/>
    </row>
    <row r="213" spans="3:3" ht="12.75" customHeight="1">
      <c r="C213" s="47"/>
    </row>
    <row r="214" spans="3:3" ht="12.75" customHeight="1">
      <c r="C214" s="47"/>
    </row>
    <row r="215" spans="3:3" ht="12.75" customHeight="1">
      <c r="C215" s="47"/>
    </row>
    <row r="216" spans="3:3" ht="12.75" customHeight="1">
      <c r="C216" s="47"/>
    </row>
    <row r="217" spans="3:3" ht="12.75" customHeight="1">
      <c r="C217" s="47"/>
    </row>
    <row r="218" spans="3:3" ht="12.75" customHeight="1">
      <c r="C218" s="47"/>
    </row>
    <row r="219" spans="3:3" ht="12.75" customHeight="1">
      <c r="C219" s="47"/>
    </row>
    <row r="220" spans="3:3" ht="12.75" customHeight="1">
      <c r="C220" s="47"/>
    </row>
    <row r="221" spans="3:3" ht="12.75" customHeight="1">
      <c r="C221" s="47"/>
    </row>
    <row r="222" spans="3:3" ht="12.75" customHeight="1">
      <c r="C222" s="47"/>
    </row>
    <row r="223" spans="3:3" ht="12.75" customHeight="1">
      <c r="C223" s="47"/>
    </row>
    <row r="224" spans="3:3" ht="12.75" customHeight="1">
      <c r="C224" s="47"/>
    </row>
    <row r="225" spans="3:3" ht="12.75" customHeight="1">
      <c r="C225" s="47"/>
    </row>
    <row r="226" spans="3:3" ht="12.75" customHeight="1">
      <c r="C226" s="47"/>
    </row>
    <row r="227" spans="3:3" ht="12.75" customHeight="1">
      <c r="C227" s="47"/>
    </row>
    <row r="228" spans="3:3" ht="12.75" customHeight="1">
      <c r="C228" s="47"/>
    </row>
    <row r="229" spans="3:3" ht="12.75" customHeight="1">
      <c r="C229" s="47"/>
    </row>
    <row r="230" spans="3:3" ht="12.75" customHeight="1">
      <c r="C230" s="47"/>
    </row>
    <row r="231" spans="3:3" ht="12.75" customHeight="1">
      <c r="C231" s="47"/>
    </row>
    <row r="232" spans="3:3" ht="12.75" customHeight="1">
      <c r="C232" s="47"/>
    </row>
    <row r="233" spans="3:3" ht="12.75" customHeight="1">
      <c r="C233" s="47"/>
    </row>
    <row r="234" spans="3:3" ht="12.75" customHeight="1">
      <c r="C234" s="47"/>
    </row>
    <row r="235" spans="3:3" ht="12.75" customHeight="1">
      <c r="C235" s="47"/>
    </row>
    <row r="236" spans="3:3" ht="12.75" customHeight="1">
      <c r="C236" s="47"/>
    </row>
    <row r="237" spans="3:3" ht="12.75" customHeight="1">
      <c r="C237" s="47"/>
    </row>
    <row r="238" spans="3:3" ht="12.75" customHeight="1">
      <c r="C238" s="47"/>
    </row>
    <row r="239" spans="3:3" ht="12.75" customHeight="1">
      <c r="C239" s="47"/>
    </row>
    <row r="240" spans="3:3" ht="12.75" customHeight="1">
      <c r="C240" s="47"/>
    </row>
    <row r="241" spans="3:3" ht="12.75" customHeight="1">
      <c r="C241" s="47"/>
    </row>
    <row r="242" spans="3:3" ht="12.75" customHeight="1">
      <c r="C242" s="47"/>
    </row>
    <row r="243" spans="3:3" ht="12.75" customHeight="1">
      <c r="C243" s="47"/>
    </row>
    <row r="244" spans="3:3" ht="12.75" customHeight="1">
      <c r="C244" s="47"/>
    </row>
    <row r="245" spans="3:3" ht="12.75" customHeight="1">
      <c r="C245" s="47"/>
    </row>
    <row r="246" spans="3:3" ht="12.75" customHeight="1">
      <c r="C246" s="47"/>
    </row>
    <row r="247" spans="3:3" ht="12.75" customHeight="1">
      <c r="C247" s="47"/>
    </row>
    <row r="248" spans="3:3" ht="12.75" customHeight="1">
      <c r="C248" s="47"/>
    </row>
    <row r="249" spans="3:3" ht="12.75" customHeight="1">
      <c r="C249" s="47"/>
    </row>
    <row r="250" spans="3:3" ht="12.75" customHeight="1">
      <c r="C250" s="47"/>
    </row>
    <row r="251" spans="3:3" ht="12.75" customHeight="1">
      <c r="C251" s="47"/>
    </row>
    <row r="252" spans="3:3" ht="12.75" customHeight="1">
      <c r="C252" s="47"/>
    </row>
    <row r="253" spans="3:3" ht="12.75" customHeight="1">
      <c r="C253" s="47"/>
    </row>
    <row r="254" spans="3:3" ht="12.75" customHeight="1">
      <c r="C254" s="47"/>
    </row>
    <row r="255" spans="3:3" ht="12.75" customHeight="1">
      <c r="C255" s="47"/>
    </row>
    <row r="256" spans="3:3" ht="12.75" customHeight="1">
      <c r="C256" s="47"/>
    </row>
    <row r="257" spans="3:3" ht="12.75" customHeight="1">
      <c r="C257" s="47"/>
    </row>
    <row r="258" spans="3:3" ht="12.75" customHeight="1">
      <c r="C258" s="47"/>
    </row>
    <row r="259" spans="3:3" ht="12.75" customHeight="1">
      <c r="C259" s="47"/>
    </row>
    <row r="260" spans="3:3" ht="12.75" customHeight="1">
      <c r="C260" s="47"/>
    </row>
    <row r="261" spans="3:3" ht="12.75" customHeight="1">
      <c r="C261" s="47"/>
    </row>
    <row r="262" spans="3:3" ht="12.75" customHeight="1">
      <c r="C262" s="47"/>
    </row>
    <row r="263" spans="3:3" ht="12.75" customHeight="1">
      <c r="C263" s="47"/>
    </row>
    <row r="264" spans="3:3" ht="12.75" customHeight="1">
      <c r="C264" s="47"/>
    </row>
    <row r="265" spans="3:3" ht="12.75" customHeight="1">
      <c r="C265" s="47"/>
    </row>
    <row r="266" spans="3:3" ht="12.75" customHeight="1">
      <c r="C266" s="47"/>
    </row>
    <row r="267" spans="3:3" ht="12.75" customHeight="1">
      <c r="C267" s="47"/>
    </row>
    <row r="268" spans="3:3" ht="12.75" customHeight="1">
      <c r="C268" s="47"/>
    </row>
    <row r="269" spans="3:3" ht="12.75" customHeight="1">
      <c r="C269" s="47"/>
    </row>
    <row r="270" spans="3:3" ht="12.75" customHeight="1">
      <c r="C270" s="47"/>
    </row>
    <row r="271" spans="3:3" ht="12.75" customHeight="1">
      <c r="C271" s="47"/>
    </row>
    <row r="272" spans="3:3" ht="12.75" customHeight="1">
      <c r="C272" s="47"/>
    </row>
    <row r="273" spans="3:3" ht="12.75" customHeight="1">
      <c r="C273" s="47"/>
    </row>
    <row r="274" spans="3:3" ht="12.75" customHeight="1">
      <c r="C274" s="47"/>
    </row>
    <row r="275" spans="3:3" ht="12.75" customHeight="1">
      <c r="C275" s="47"/>
    </row>
    <row r="276" spans="3:3" ht="12.75" customHeight="1">
      <c r="C276" s="47"/>
    </row>
    <row r="277" spans="3:3" ht="12.75" customHeight="1">
      <c r="C277" s="47"/>
    </row>
    <row r="278" spans="3:3" ht="12.75" customHeight="1">
      <c r="C278" s="47"/>
    </row>
    <row r="279" spans="3:3" ht="12.75" customHeight="1">
      <c r="C279" s="47"/>
    </row>
    <row r="280" spans="3:3" ht="12.75" customHeight="1">
      <c r="C280" s="47"/>
    </row>
    <row r="281" spans="3:3" ht="12.75" customHeight="1">
      <c r="C281" s="47"/>
    </row>
    <row r="282" spans="3:3" ht="12.75" customHeight="1">
      <c r="C282" s="47"/>
    </row>
    <row r="283" spans="3:3" ht="12.75" customHeight="1">
      <c r="C283" s="47"/>
    </row>
    <row r="284" spans="3:3" ht="12.75" customHeight="1">
      <c r="C284" s="47"/>
    </row>
    <row r="285" spans="3:3" ht="12.75" customHeight="1">
      <c r="C285" s="47"/>
    </row>
    <row r="286" spans="3:3" ht="12.75" customHeight="1">
      <c r="C286" s="47"/>
    </row>
    <row r="287" spans="3:3" ht="12.75" customHeight="1">
      <c r="C287" s="47"/>
    </row>
    <row r="288" spans="3:3" ht="12.75" customHeight="1">
      <c r="C288" s="47"/>
    </row>
    <row r="289" spans="3:3" ht="12.75" customHeight="1">
      <c r="C289" s="47"/>
    </row>
    <row r="290" spans="3:3" ht="12.75" customHeight="1">
      <c r="C290" s="47"/>
    </row>
    <row r="291" spans="3:3" ht="12.75" customHeight="1">
      <c r="C291" s="47"/>
    </row>
    <row r="292" spans="3:3" ht="12.75" customHeight="1">
      <c r="C292" s="47"/>
    </row>
    <row r="293" spans="3:3" ht="12.75" customHeight="1">
      <c r="C293" s="47"/>
    </row>
    <row r="294" spans="3:3" ht="12.75" customHeight="1">
      <c r="C294" s="47"/>
    </row>
    <row r="295" spans="3:3" ht="12.75" customHeight="1">
      <c r="C295" s="47"/>
    </row>
    <row r="296" spans="3:3" ht="12.75" customHeight="1">
      <c r="C296" s="47"/>
    </row>
    <row r="297" spans="3:3" ht="12.75" customHeight="1">
      <c r="C297" s="47"/>
    </row>
    <row r="298" spans="3:3" ht="12.75" customHeight="1">
      <c r="C298" s="47"/>
    </row>
    <row r="299" spans="3:3" ht="12.75" customHeight="1">
      <c r="C299" s="47"/>
    </row>
    <row r="300" spans="3:3" ht="12.75" customHeight="1">
      <c r="C300" s="47"/>
    </row>
    <row r="301" spans="3:3" ht="12.75" customHeight="1">
      <c r="C301" s="47"/>
    </row>
    <row r="302" spans="3:3" ht="12.75" customHeight="1">
      <c r="C302" s="47"/>
    </row>
    <row r="303" spans="3:3" ht="12.75" customHeight="1">
      <c r="C303" s="47"/>
    </row>
    <row r="304" spans="3:3" ht="12.75" customHeight="1">
      <c r="C304" s="47"/>
    </row>
    <row r="305" spans="3:3" ht="12.75" customHeight="1">
      <c r="C305" s="47"/>
    </row>
    <row r="306" spans="3:3" ht="12.75" customHeight="1">
      <c r="C306" s="47"/>
    </row>
    <row r="307" spans="3:3" ht="12.75" customHeight="1">
      <c r="C307" s="47"/>
    </row>
    <row r="308" spans="3:3" ht="12.75" customHeight="1">
      <c r="C308" s="47"/>
    </row>
    <row r="309" spans="3:3" ht="12.75" customHeight="1">
      <c r="C309" s="47"/>
    </row>
    <row r="310" spans="3:3" ht="12.75" customHeight="1">
      <c r="C310" s="47"/>
    </row>
    <row r="311" spans="3:3" ht="12.75" customHeight="1">
      <c r="C311" s="47"/>
    </row>
    <row r="312" spans="3:3" ht="12.75" customHeight="1">
      <c r="C312" s="47"/>
    </row>
    <row r="313" spans="3:3" ht="12.75" customHeight="1">
      <c r="C313" s="47"/>
    </row>
    <row r="314" spans="3:3" ht="12.75" customHeight="1">
      <c r="C314" s="47"/>
    </row>
    <row r="315" spans="3:3" ht="12.75" customHeight="1">
      <c r="C315" s="47"/>
    </row>
    <row r="316" spans="3:3" ht="12.75" customHeight="1">
      <c r="C316" s="47"/>
    </row>
    <row r="317" spans="3:3" ht="12.75" customHeight="1">
      <c r="C317" s="47"/>
    </row>
    <row r="318" spans="3:3" ht="12.75" customHeight="1">
      <c r="C318" s="47"/>
    </row>
    <row r="319" spans="3:3" ht="12.75" customHeight="1">
      <c r="C319" s="47"/>
    </row>
    <row r="320" spans="3:3" ht="12.75" customHeight="1">
      <c r="C320" s="47"/>
    </row>
    <row r="321" spans="3:3" ht="12.75" customHeight="1">
      <c r="C321" s="47"/>
    </row>
    <row r="322" spans="3:3" ht="12.75" customHeight="1">
      <c r="C322" s="47"/>
    </row>
    <row r="323" spans="3:3" ht="12.75" customHeight="1">
      <c r="C323" s="47"/>
    </row>
    <row r="324" spans="3:3" ht="12.75" customHeight="1">
      <c r="C324" s="47"/>
    </row>
    <row r="325" spans="3:3" ht="12.75" customHeight="1">
      <c r="C325" s="47"/>
    </row>
    <row r="326" spans="3:3" ht="12.75" customHeight="1">
      <c r="C326" s="47"/>
    </row>
    <row r="327" spans="3:3" ht="12.75" customHeight="1">
      <c r="C327" s="47"/>
    </row>
    <row r="328" spans="3:3" ht="12.75" customHeight="1">
      <c r="C328" s="47"/>
    </row>
    <row r="329" spans="3:3" ht="12.75" customHeight="1">
      <c r="C329" s="47"/>
    </row>
    <row r="330" spans="3:3" ht="12.75" customHeight="1">
      <c r="C330" s="47"/>
    </row>
    <row r="331" spans="3:3" ht="12.75" customHeight="1">
      <c r="C331" s="47"/>
    </row>
    <row r="332" spans="3:3" ht="12.75" customHeight="1">
      <c r="C332" s="47"/>
    </row>
    <row r="333" spans="3:3" ht="12.75" customHeight="1">
      <c r="C333" s="47"/>
    </row>
    <row r="334" spans="3:3" ht="12.75" customHeight="1">
      <c r="C334" s="47"/>
    </row>
    <row r="335" spans="3:3" ht="12.75" customHeight="1">
      <c r="C335" s="47"/>
    </row>
    <row r="336" spans="3:3" ht="12.75" customHeight="1">
      <c r="C336" s="47"/>
    </row>
    <row r="337" spans="3:3" ht="12.75" customHeight="1">
      <c r="C337" s="47"/>
    </row>
    <row r="338" spans="3:3" ht="12.75" customHeight="1">
      <c r="C338" s="47"/>
    </row>
    <row r="339" spans="3:3" ht="12.75" customHeight="1">
      <c r="C339" s="47"/>
    </row>
    <row r="340" spans="3:3" ht="12.75" customHeight="1">
      <c r="C340" s="47"/>
    </row>
    <row r="341" spans="3:3" ht="12.75" customHeight="1">
      <c r="C341" s="47"/>
    </row>
    <row r="342" spans="3:3" ht="12.75" customHeight="1">
      <c r="C342" s="47"/>
    </row>
    <row r="343" spans="3:3" ht="12.75" customHeight="1">
      <c r="C343" s="47"/>
    </row>
    <row r="344" spans="3:3" ht="12.75" customHeight="1">
      <c r="C344" s="47"/>
    </row>
    <row r="345" spans="3:3" ht="12.75" customHeight="1">
      <c r="C345" s="47"/>
    </row>
    <row r="346" spans="3:3" ht="12.75" customHeight="1">
      <c r="C346" s="47"/>
    </row>
    <row r="347" spans="3:3" ht="12.75" customHeight="1">
      <c r="C347" s="47"/>
    </row>
    <row r="348" spans="3:3" ht="12.75" customHeight="1">
      <c r="C348" s="47"/>
    </row>
    <row r="349" spans="3:3" ht="12.75" customHeight="1">
      <c r="C349" s="47"/>
    </row>
    <row r="350" spans="3:3" ht="12.75" customHeight="1">
      <c r="C350" s="47"/>
    </row>
    <row r="351" spans="3:3" ht="12.75" customHeight="1">
      <c r="C351" s="47"/>
    </row>
    <row r="352" spans="3:3" ht="12.75" customHeight="1">
      <c r="C352" s="47"/>
    </row>
    <row r="353" spans="3:3" ht="12.75" customHeight="1">
      <c r="C353" s="47"/>
    </row>
    <row r="354" spans="3:3" ht="12.75" customHeight="1">
      <c r="C354" s="47"/>
    </row>
    <row r="355" spans="3:3" ht="12.75" customHeight="1">
      <c r="C355" s="47"/>
    </row>
    <row r="356" spans="3:3" ht="12.75" customHeight="1">
      <c r="C356" s="47"/>
    </row>
    <row r="357" spans="3:3" ht="12.75" customHeight="1">
      <c r="C357" s="47"/>
    </row>
    <row r="358" spans="3:3" ht="12.75" customHeight="1">
      <c r="C358" s="47"/>
    </row>
    <row r="359" spans="3:3" ht="12.75" customHeight="1">
      <c r="C359" s="47"/>
    </row>
    <row r="360" spans="3:3" ht="12.75" customHeight="1">
      <c r="C360" s="47"/>
    </row>
    <row r="361" spans="3:3" ht="12.75" customHeight="1">
      <c r="C361" s="47"/>
    </row>
    <row r="362" spans="3:3" ht="12.75" customHeight="1">
      <c r="C362" s="47"/>
    </row>
    <row r="363" spans="3:3" ht="12.75" customHeight="1">
      <c r="C363" s="47"/>
    </row>
    <row r="364" spans="3:3" ht="12.75" customHeight="1">
      <c r="C364" s="47"/>
    </row>
    <row r="365" spans="3:3" ht="12.75" customHeight="1">
      <c r="C365" s="47"/>
    </row>
    <row r="366" spans="3:3" ht="12.75" customHeight="1">
      <c r="C366" s="47"/>
    </row>
    <row r="367" spans="3:3" ht="12.75" customHeight="1">
      <c r="C367" s="47"/>
    </row>
    <row r="368" spans="3:3" ht="12.75" customHeight="1">
      <c r="C368" s="47"/>
    </row>
    <row r="369" spans="3:3" ht="12.75" customHeight="1">
      <c r="C369" s="47"/>
    </row>
    <row r="370" spans="3:3" ht="12.75" customHeight="1">
      <c r="C370" s="47"/>
    </row>
    <row r="371" spans="3:3" ht="12.75" customHeight="1">
      <c r="C371" s="47"/>
    </row>
    <row r="372" spans="3:3" ht="12.75" customHeight="1">
      <c r="C372" s="47"/>
    </row>
    <row r="373" spans="3:3" ht="12.75" customHeight="1">
      <c r="C373" s="47"/>
    </row>
    <row r="374" spans="3:3" ht="12.75" customHeight="1">
      <c r="C374" s="47"/>
    </row>
    <row r="375" spans="3:3" ht="12.75" customHeight="1">
      <c r="C375" s="47"/>
    </row>
    <row r="376" spans="3:3" ht="12.75" customHeight="1">
      <c r="C376" s="47"/>
    </row>
    <row r="377" spans="3:3" ht="12.75" customHeight="1">
      <c r="C377" s="47"/>
    </row>
    <row r="378" spans="3:3" ht="12.75" customHeight="1">
      <c r="C378" s="47"/>
    </row>
    <row r="379" spans="3:3" ht="12.75" customHeight="1">
      <c r="C379" s="47"/>
    </row>
    <row r="380" spans="3:3" ht="12.75" customHeight="1">
      <c r="C380" s="47"/>
    </row>
    <row r="381" spans="3:3" ht="12.75" customHeight="1">
      <c r="C381" s="47"/>
    </row>
    <row r="382" spans="3:3" ht="12.75" customHeight="1">
      <c r="C382" s="47"/>
    </row>
    <row r="383" spans="3:3" ht="12.75" customHeight="1">
      <c r="C383" s="47"/>
    </row>
    <row r="384" spans="3:3" ht="12.75" customHeight="1">
      <c r="C384" s="47"/>
    </row>
    <row r="385" spans="3:3" ht="12.75" customHeight="1">
      <c r="C385" s="47"/>
    </row>
    <row r="386" spans="3:3" ht="12.75" customHeight="1">
      <c r="C386" s="47"/>
    </row>
    <row r="387" spans="3:3" ht="12.75" customHeight="1">
      <c r="C387" s="47"/>
    </row>
    <row r="388" spans="3:3" ht="12.75" customHeight="1">
      <c r="C388" s="47"/>
    </row>
    <row r="389" spans="3:3" ht="12.75" customHeight="1">
      <c r="C389" s="47"/>
    </row>
    <row r="390" spans="3:3" ht="12.75" customHeight="1">
      <c r="C390" s="47"/>
    </row>
    <row r="391" spans="3:3" ht="12.75" customHeight="1">
      <c r="C391" s="47"/>
    </row>
    <row r="392" spans="3:3" ht="12.75" customHeight="1">
      <c r="C392" s="47"/>
    </row>
    <row r="393" spans="3:3" ht="12.75" customHeight="1">
      <c r="C393" s="47"/>
    </row>
    <row r="394" spans="3:3" ht="12.75" customHeight="1">
      <c r="C394" s="47"/>
    </row>
    <row r="395" spans="3:3" ht="12.75" customHeight="1">
      <c r="C395" s="47"/>
    </row>
    <row r="396" spans="3:3" ht="12.75" customHeight="1">
      <c r="C396" s="47"/>
    </row>
    <row r="397" spans="3:3" ht="12.75" customHeight="1">
      <c r="C397" s="47"/>
    </row>
    <row r="398" spans="3:3" ht="12.75" customHeight="1">
      <c r="C398" s="47"/>
    </row>
    <row r="399" spans="3:3" ht="12.75" customHeight="1">
      <c r="C399" s="47"/>
    </row>
    <row r="400" spans="3:3" ht="12.75" customHeight="1">
      <c r="C400" s="47"/>
    </row>
    <row r="401" spans="3:3" ht="12.75" customHeight="1">
      <c r="C401" s="47"/>
    </row>
    <row r="402" spans="3:3" ht="12.75" customHeight="1">
      <c r="C402" s="47"/>
    </row>
    <row r="403" spans="3:3" ht="12.75" customHeight="1">
      <c r="C403" s="47"/>
    </row>
    <row r="404" spans="3:3" ht="12.75" customHeight="1">
      <c r="C404" s="47"/>
    </row>
    <row r="405" spans="3:3" ht="12.75" customHeight="1">
      <c r="C405" s="47"/>
    </row>
    <row r="406" spans="3:3" ht="12.75" customHeight="1">
      <c r="C406" s="47"/>
    </row>
    <row r="407" spans="3:3" ht="12.75" customHeight="1">
      <c r="C407" s="47"/>
    </row>
    <row r="408" spans="3:3" ht="12.75" customHeight="1">
      <c r="C408" s="47"/>
    </row>
    <row r="409" spans="3:3" ht="12.75" customHeight="1">
      <c r="C409" s="47"/>
    </row>
    <row r="410" spans="3:3" ht="12.75" customHeight="1">
      <c r="C410" s="47"/>
    </row>
    <row r="411" spans="3:3" ht="12.75" customHeight="1">
      <c r="C411" s="47"/>
    </row>
    <row r="412" spans="3:3" ht="12.75" customHeight="1">
      <c r="C412" s="47"/>
    </row>
    <row r="413" spans="3:3" ht="12.75" customHeight="1">
      <c r="C413" s="47"/>
    </row>
    <row r="414" spans="3:3" ht="12.75" customHeight="1">
      <c r="C414" s="47"/>
    </row>
    <row r="415" spans="3:3" ht="12.75" customHeight="1">
      <c r="C415" s="47"/>
    </row>
    <row r="416" spans="3:3" ht="12.75" customHeight="1">
      <c r="C416" s="47"/>
    </row>
    <row r="417" spans="3:3" ht="12.75" customHeight="1">
      <c r="C417" s="47"/>
    </row>
    <row r="418" spans="3:3" ht="12.75" customHeight="1">
      <c r="C418" s="47"/>
    </row>
    <row r="419" spans="3:3" ht="12.75" customHeight="1">
      <c r="C419" s="47"/>
    </row>
    <row r="420" spans="3:3" ht="12.75" customHeight="1">
      <c r="C420" s="47"/>
    </row>
    <row r="421" spans="3:3" ht="12.75" customHeight="1">
      <c r="C421" s="47"/>
    </row>
    <row r="422" spans="3:3" ht="12.75" customHeight="1">
      <c r="C422" s="47"/>
    </row>
    <row r="423" spans="3:3" ht="12.75" customHeight="1">
      <c r="C423" s="47"/>
    </row>
    <row r="424" spans="3:3" ht="12.75" customHeight="1">
      <c r="C424" s="47"/>
    </row>
    <row r="425" spans="3:3" ht="12.75" customHeight="1">
      <c r="C425" s="47"/>
    </row>
    <row r="426" spans="3:3" ht="12.75" customHeight="1">
      <c r="C426" s="47"/>
    </row>
    <row r="427" spans="3:3" ht="12.75" customHeight="1">
      <c r="C427" s="47"/>
    </row>
    <row r="428" spans="3:3" ht="12.75" customHeight="1">
      <c r="C428" s="47"/>
    </row>
    <row r="429" spans="3:3" ht="12.75" customHeight="1">
      <c r="C429" s="47"/>
    </row>
    <row r="430" spans="3:3" ht="12.75" customHeight="1">
      <c r="C430" s="47"/>
    </row>
    <row r="431" spans="3:3" ht="12.75" customHeight="1">
      <c r="C431" s="47"/>
    </row>
    <row r="432" spans="3:3" ht="12.75" customHeight="1">
      <c r="C432" s="47"/>
    </row>
    <row r="433" spans="3:3" ht="12.75" customHeight="1">
      <c r="C433" s="47"/>
    </row>
    <row r="434" spans="3:3" ht="12.75" customHeight="1">
      <c r="C434" s="47"/>
    </row>
    <row r="435" spans="3:3" ht="12.75" customHeight="1">
      <c r="C435" s="47"/>
    </row>
    <row r="436" spans="3:3" ht="12.75" customHeight="1">
      <c r="C436" s="47"/>
    </row>
    <row r="437" spans="3:3" ht="12.75" customHeight="1">
      <c r="C437" s="47"/>
    </row>
    <row r="438" spans="3:3" ht="12.75" customHeight="1">
      <c r="C438" s="47"/>
    </row>
    <row r="439" spans="3:3" ht="12.75" customHeight="1">
      <c r="C439" s="47"/>
    </row>
    <row r="440" spans="3:3" ht="12.75" customHeight="1">
      <c r="C440" s="47"/>
    </row>
    <row r="441" spans="3:3" ht="12.75" customHeight="1">
      <c r="C441" s="47"/>
    </row>
    <row r="442" spans="3:3" ht="12.75" customHeight="1">
      <c r="C442" s="47"/>
    </row>
    <row r="443" spans="3:3" ht="12.75" customHeight="1">
      <c r="C443" s="47"/>
    </row>
    <row r="444" spans="3:3" ht="12.75" customHeight="1">
      <c r="C444" s="47"/>
    </row>
    <row r="445" spans="3:3" ht="12.75" customHeight="1">
      <c r="C445" s="47"/>
    </row>
    <row r="446" spans="3:3" ht="12.75" customHeight="1">
      <c r="C446" s="47"/>
    </row>
    <row r="447" spans="3:3" ht="12.75" customHeight="1">
      <c r="C447" s="47"/>
    </row>
    <row r="448" spans="3:3" ht="12.75" customHeight="1">
      <c r="C448" s="47"/>
    </row>
    <row r="449" spans="3:3" ht="12.75" customHeight="1">
      <c r="C449" s="47"/>
    </row>
    <row r="450" spans="3:3" ht="12.75" customHeight="1">
      <c r="C450" s="47"/>
    </row>
    <row r="451" spans="3:3" ht="12.75" customHeight="1">
      <c r="C451" s="47"/>
    </row>
    <row r="452" spans="3:3" ht="12.75" customHeight="1">
      <c r="C452" s="47"/>
    </row>
    <row r="453" spans="3:3" ht="12.75" customHeight="1">
      <c r="C453" s="47"/>
    </row>
    <row r="454" spans="3:3" ht="12.75" customHeight="1">
      <c r="C454" s="47"/>
    </row>
    <row r="455" spans="3:3" ht="12.75" customHeight="1">
      <c r="C455" s="47"/>
    </row>
    <row r="456" spans="3:3" ht="12.75" customHeight="1">
      <c r="C456" s="47"/>
    </row>
    <row r="457" spans="3:3" ht="12.75" customHeight="1">
      <c r="C457" s="47"/>
    </row>
    <row r="458" spans="3:3" ht="12.75" customHeight="1">
      <c r="C458" s="47"/>
    </row>
    <row r="459" spans="3:3" ht="12.75" customHeight="1">
      <c r="C459" s="47"/>
    </row>
    <row r="460" spans="3:3" ht="12.75" customHeight="1">
      <c r="C460" s="47"/>
    </row>
    <row r="461" spans="3:3" ht="12.75" customHeight="1">
      <c r="C461" s="47"/>
    </row>
    <row r="462" spans="3:3" ht="12.75" customHeight="1">
      <c r="C462" s="47"/>
    </row>
    <row r="463" spans="3:3" ht="12.75" customHeight="1">
      <c r="C463" s="47"/>
    </row>
    <row r="464" spans="3:3" ht="12.75" customHeight="1">
      <c r="C464" s="47"/>
    </row>
    <row r="465" spans="3:3" ht="12.75" customHeight="1">
      <c r="C465" s="47"/>
    </row>
    <row r="466" spans="3:3" ht="12.75" customHeight="1">
      <c r="C466" s="47"/>
    </row>
    <row r="467" spans="3:3" ht="12.75" customHeight="1">
      <c r="C467" s="47"/>
    </row>
    <row r="468" spans="3:3" ht="12.75" customHeight="1">
      <c r="C468" s="47"/>
    </row>
    <row r="469" spans="3:3" ht="12.75" customHeight="1">
      <c r="C469" s="47"/>
    </row>
    <row r="470" spans="3:3" ht="12.75" customHeight="1">
      <c r="C470" s="47"/>
    </row>
    <row r="471" spans="3:3" ht="12.75" customHeight="1">
      <c r="C471" s="47"/>
    </row>
    <row r="472" spans="3:3" ht="12.75" customHeight="1">
      <c r="C472" s="47"/>
    </row>
    <row r="473" spans="3:3" ht="12.75" customHeight="1">
      <c r="C473" s="47"/>
    </row>
    <row r="474" spans="3:3" ht="12.75" customHeight="1">
      <c r="C474" s="47"/>
    </row>
    <row r="475" spans="3:3" ht="12.75" customHeight="1">
      <c r="C475" s="47"/>
    </row>
    <row r="476" spans="3:3" ht="12.75" customHeight="1">
      <c r="C476" s="47"/>
    </row>
    <row r="477" spans="3:3" ht="12.75" customHeight="1">
      <c r="C477" s="47"/>
    </row>
    <row r="478" spans="3:3" ht="12.75" customHeight="1">
      <c r="C478" s="47"/>
    </row>
    <row r="479" spans="3:3" ht="12.75" customHeight="1">
      <c r="C479" s="47"/>
    </row>
    <row r="480" spans="3:3" ht="12.75" customHeight="1">
      <c r="C480" s="47"/>
    </row>
    <row r="481" spans="3:3" ht="12.75" customHeight="1">
      <c r="C481" s="47"/>
    </row>
    <row r="482" spans="3:3" ht="12.75" customHeight="1">
      <c r="C482" s="47"/>
    </row>
    <row r="483" spans="3:3" ht="12.75" customHeight="1">
      <c r="C483" s="47"/>
    </row>
    <row r="484" spans="3:3" ht="12.75" customHeight="1">
      <c r="C484" s="47"/>
    </row>
    <row r="485" spans="3:3" ht="12.75" customHeight="1">
      <c r="C485" s="47"/>
    </row>
    <row r="486" spans="3:3" ht="12.75" customHeight="1">
      <c r="C486" s="47"/>
    </row>
    <row r="487" spans="3:3" ht="12.75" customHeight="1">
      <c r="C487" s="47"/>
    </row>
    <row r="488" spans="3:3" ht="12.75" customHeight="1">
      <c r="C488" s="47"/>
    </row>
    <row r="489" spans="3:3" ht="12.75" customHeight="1">
      <c r="C489" s="47"/>
    </row>
    <row r="490" spans="3:3" ht="12.75" customHeight="1">
      <c r="C490" s="47"/>
    </row>
    <row r="491" spans="3:3" ht="12.75" customHeight="1">
      <c r="C491" s="47"/>
    </row>
    <row r="492" spans="3:3" ht="12.75" customHeight="1">
      <c r="C492" s="47"/>
    </row>
    <row r="493" spans="3:3" ht="12.75" customHeight="1">
      <c r="C493" s="47"/>
    </row>
    <row r="494" spans="3:3" ht="12.75" customHeight="1">
      <c r="C494" s="47"/>
    </row>
    <row r="495" spans="3:3" ht="12.75" customHeight="1">
      <c r="C495" s="47"/>
    </row>
    <row r="496" spans="3:3" ht="12.75" customHeight="1">
      <c r="C496" s="47"/>
    </row>
    <row r="497" spans="3:3" ht="12.75" customHeight="1">
      <c r="C497" s="47"/>
    </row>
    <row r="498" spans="3:3" ht="12.75" customHeight="1">
      <c r="C498" s="47"/>
    </row>
    <row r="499" spans="3:3" ht="12.75" customHeight="1">
      <c r="C499" s="47"/>
    </row>
    <row r="500" spans="3:3" ht="12.75" customHeight="1">
      <c r="C500" s="47"/>
    </row>
    <row r="501" spans="3:3" ht="12.75" customHeight="1">
      <c r="C501" s="47"/>
    </row>
    <row r="502" spans="3:3" ht="12.75" customHeight="1">
      <c r="C502" s="47"/>
    </row>
    <row r="503" spans="3:3" ht="12.75" customHeight="1">
      <c r="C503" s="47"/>
    </row>
    <row r="504" spans="3:3" ht="12.75" customHeight="1">
      <c r="C504" s="47"/>
    </row>
    <row r="505" spans="3:3" ht="12.75" customHeight="1">
      <c r="C505" s="47"/>
    </row>
    <row r="506" spans="3:3" ht="12.75" customHeight="1">
      <c r="C506" s="47"/>
    </row>
    <row r="507" spans="3:3" ht="12.75" customHeight="1">
      <c r="C507" s="47"/>
    </row>
    <row r="508" spans="3:3" ht="12.75" customHeight="1">
      <c r="C508" s="47"/>
    </row>
    <row r="509" spans="3:3" ht="12.75" customHeight="1">
      <c r="C509" s="47"/>
    </row>
    <row r="510" spans="3:3" ht="12.75" customHeight="1">
      <c r="C510" s="47"/>
    </row>
    <row r="511" spans="3:3" ht="12.75" customHeight="1">
      <c r="C511" s="47"/>
    </row>
    <row r="512" spans="3:3" ht="12.75" customHeight="1">
      <c r="C512" s="47"/>
    </row>
    <row r="513" spans="3:3" ht="12.75" customHeight="1">
      <c r="C513" s="47"/>
    </row>
    <row r="514" spans="3:3" ht="12.75" customHeight="1">
      <c r="C514" s="47"/>
    </row>
    <row r="515" spans="3:3" ht="12.75" customHeight="1">
      <c r="C515" s="47"/>
    </row>
    <row r="516" spans="3:3" ht="12.75" customHeight="1">
      <c r="C516" s="47"/>
    </row>
    <row r="517" spans="3:3" ht="12.75" customHeight="1">
      <c r="C517" s="47"/>
    </row>
    <row r="518" spans="3:3" ht="12.75" customHeight="1">
      <c r="C518" s="47"/>
    </row>
    <row r="519" spans="3:3" ht="12.75" customHeight="1">
      <c r="C519" s="47"/>
    </row>
    <row r="520" spans="3:3" ht="12.75" customHeight="1">
      <c r="C520" s="47"/>
    </row>
    <row r="521" spans="3:3" ht="12.75" customHeight="1">
      <c r="C521" s="47"/>
    </row>
    <row r="522" spans="3:3" ht="12.75" customHeight="1">
      <c r="C522" s="47"/>
    </row>
    <row r="523" spans="3:3" ht="12.75" customHeight="1">
      <c r="C523" s="47"/>
    </row>
    <row r="524" spans="3:3" ht="12.75" customHeight="1">
      <c r="C524" s="47"/>
    </row>
    <row r="525" spans="3:3" ht="12.75" customHeight="1">
      <c r="C525" s="47"/>
    </row>
    <row r="526" spans="3:3" ht="12.75" customHeight="1">
      <c r="C526" s="47"/>
    </row>
    <row r="527" spans="3:3" ht="12.75" customHeight="1">
      <c r="C527" s="47"/>
    </row>
    <row r="528" spans="3:3" ht="12.75" customHeight="1">
      <c r="C528" s="47"/>
    </row>
    <row r="529" spans="3:3" ht="12.75" customHeight="1">
      <c r="C529" s="47"/>
    </row>
    <row r="530" spans="3:3" ht="12.75" customHeight="1">
      <c r="C530" s="47"/>
    </row>
    <row r="531" spans="3:3" ht="12.75" customHeight="1">
      <c r="C531" s="47"/>
    </row>
    <row r="532" spans="3:3" ht="12.75" customHeight="1">
      <c r="C532" s="47"/>
    </row>
    <row r="533" spans="3:3" ht="12.75" customHeight="1">
      <c r="C533" s="47"/>
    </row>
    <row r="534" spans="3:3" ht="12.75" customHeight="1">
      <c r="C534" s="47"/>
    </row>
    <row r="535" spans="3:3" ht="12.75" customHeight="1">
      <c r="C535" s="47"/>
    </row>
    <row r="536" spans="3:3" ht="12.75" customHeight="1">
      <c r="C536" s="47"/>
    </row>
    <row r="537" spans="3:3" ht="12.75" customHeight="1">
      <c r="C537" s="47"/>
    </row>
    <row r="538" spans="3:3" ht="12.75" customHeight="1">
      <c r="C538" s="47"/>
    </row>
    <row r="539" spans="3:3" ht="12.75" customHeight="1">
      <c r="C539" s="47"/>
    </row>
    <row r="540" spans="3:3" ht="12.75" customHeight="1">
      <c r="C540" s="47"/>
    </row>
    <row r="541" spans="3:3" ht="12.75" customHeight="1">
      <c r="C541" s="47"/>
    </row>
    <row r="542" spans="3:3" ht="12.75" customHeight="1">
      <c r="C542" s="47"/>
    </row>
    <row r="543" spans="3:3" ht="12.75" customHeight="1">
      <c r="C543" s="47"/>
    </row>
    <row r="544" spans="3:3" ht="12.75" customHeight="1">
      <c r="C544" s="47"/>
    </row>
    <row r="545" spans="3:3" ht="12.75" customHeight="1">
      <c r="C545" s="47"/>
    </row>
    <row r="546" spans="3:3" ht="12.75" customHeight="1">
      <c r="C546" s="47"/>
    </row>
    <row r="547" spans="3:3" ht="12.75" customHeight="1">
      <c r="C547" s="47"/>
    </row>
    <row r="548" spans="3:3" ht="12.75" customHeight="1">
      <c r="C548" s="47"/>
    </row>
    <row r="549" spans="3:3" ht="12.75" customHeight="1">
      <c r="C549" s="47"/>
    </row>
    <row r="550" spans="3:3" ht="12.75" customHeight="1">
      <c r="C550" s="47"/>
    </row>
    <row r="551" spans="3:3" ht="12.75" customHeight="1">
      <c r="C551" s="47"/>
    </row>
    <row r="552" spans="3:3" ht="12.75" customHeight="1">
      <c r="C552" s="47"/>
    </row>
    <row r="553" spans="3:3" ht="12.75" customHeight="1">
      <c r="C553" s="47"/>
    </row>
    <row r="554" spans="3:3" ht="12.75" customHeight="1">
      <c r="C554" s="47"/>
    </row>
    <row r="555" spans="3:3" ht="12.75" customHeight="1">
      <c r="C555" s="47"/>
    </row>
    <row r="556" spans="3:3" ht="12.75" customHeight="1">
      <c r="C556" s="47"/>
    </row>
    <row r="557" spans="3:3" ht="12.75" customHeight="1">
      <c r="C557" s="47"/>
    </row>
    <row r="558" spans="3:3" ht="12.75" customHeight="1">
      <c r="C558" s="47"/>
    </row>
    <row r="559" spans="3:3" ht="12.75" customHeight="1">
      <c r="C559" s="47"/>
    </row>
    <row r="560" spans="3:3" ht="12.75" customHeight="1">
      <c r="C560" s="47"/>
    </row>
    <row r="561" spans="3:3" ht="12.75" customHeight="1">
      <c r="C561" s="47"/>
    </row>
    <row r="562" spans="3:3" ht="12.75" customHeight="1">
      <c r="C562" s="47"/>
    </row>
    <row r="563" spans="3:3" ht="12.75" customHeight="1">
      <c r="C563" s="47"/>
    </row>
    <row r="564" spans="3:3" ht="12.75" customHeight="1">
      <c r="C564" s="47"/>
    </row>
    <row r="565" spans="3:3" ht="12.75" customHeight="1">
      <c r="C565" s="47"/>
    </row>
    <row r="566" spans="3:3" ht="12.75" customHeight="1">
      <c r="C566" s="47"/>
    </row>
    <row r="567" spans="3:3" ht="12.75" customHeight="1">
      <c r="C567" s="47"/>
    </row>
    <row r="568" spans="3:3" ht="12.75" customHeight="1">
      <c r="C568" s="47"/>
    </row>
    <row r="569" spans="3:3" ht="12.75" customHeight="1">
      <c r="C569" s="47"/>
    </row>
    <row r="570" spans="3:3" ht="12.75" customHeight="1">
      <c r="C570" s="47"/>
    </row>
    <row r="571" spans="3:3" ht="12.75" customHeight="1">
      <c r="C571" s="47"/>
    </row>
    <row r="572" spans="3:3" ht="12.75" customHeight="1">
      <c r="C572" s="47"/>
    </row>
    <row r="573" spans="3:3" ht="12.75" customHeight="1">
      <c r="C573" s="47"/>
    </row>
    <row r="574" spans="3:3" ht="12.75" customHeight="1">
      <c r="C574" s="47"/>
    </row>
    <row r="575" spans="3:3" ht="12.75" customHeight="1">
      <c r="C575" s="47"/>
    </row>
    <row r="576" spans="3:3" ht="12.75" customHeight="1">
      <c r="C576" s="47"/>
    </row>
    <row r="577" spans="3:3" ht="12.75" customHeight="1">
      <c r="C577" s="47"/>
    </row>
    <row r="578" spans="3:3" ht="12.75" customHeight="1">
      <c r="C578" s="47"/>
    </row>
    <row r="579" spans="3:3" ht="12.75" customHeight="1">
      <c r="C579" s="47"/>
    </row>
    <row r="580" spans="3:3" ht="12.75" customHeight="1">
      <c r="C580" s="47"/>
    </row>
    <row r="581" spans="3:3" ht="12.75" customHeight="1">
      <c r="C581" s="47"/>
    </row>
    <row r="582" spans="3:3" ht="12.75" customHeight="1">
      <c r="C582" s="47"/>
    </row>
    <row r="583" spans="3:3" ht="12.75" customHeight="1">
      <c r="C583" s="47"/>
    </row>
    <row r="584" spans="3:3" ht="12.75" customHeight="1">
      <c r="C584" s="47"/>
    </row>
    <row r="585" spans="3:3" ht="12.75" customHeight="1">
      <c r="C585" s="47"/>
    </row>
    <row r="586" spans="3:3" ht="12.75" customHeight="1">
      <c r="C586" s="47"/>
    </row>
    <row r="587" spans="3:3" ht="12.75" customHeight="1">
      <c r="C587" s="47"/>
    </row>
    <row r="588" spans="3:3" ht="12.75" customHeight="1">
      <c r="C588" s="47"/>
    </row>
    <row r="589" spans="3:3" ht="12.75" customHeight="1">
      <c r="C589" s="47"/>
    </row>
    <row r="590" spans="3:3" ht="12.75" customHeight="1">
      <c r="C590" s="47"/>
    </row>
    <row r="591" spans="3:3" ht="12.75" customHeight="1">
      <c r="C591" s="47"/>
    </row>
    <row r="592" spans="3:3" ht="12.75" customHeight="1">
      <c r="C592" s="47"/>
    </row>
    <row r="593" spans="3:3" ht="12.75" customHeight="1">
      <c r="C593" s="47"/>
    </row>
    <row r="594" spans="3:3" ht="12.75" customHeight="1">
      <c r="C594" s="47"/>
    </row>
    <row r="595" spans="3:3" ht="12.75" customHeight="1">
      <c r="C595" s="47"/>
    </row>
    <row r="596" spans="3:3" ht="12.75" customHeight="1">
      <c r="C596" s="47"/>
    </row>
    <row r="597" spans="3:3" ht="12.75" customHeight="1">
      <c r="C597" s="47"/>
    </row>
    <row r="598" spans="3:3" ht="12.75" customHeight="1">
      <c r="C598" s="47"/>
    </row>
    <row r="599" spans="3:3" ht="12.75" customHeight="1">
      <c r="C599" s="47"/>
    </row>
    <row r="600" spans="3:3" ht="12.75" customHeight="1">
      <c r="C600" s="47"/>
    </row>
    <row r="601" spans="3:3" ht="12.75" customHeight="1">
      <c r="C601" s="47"/>
    </row>
    <row r="602" spans="3:3" ht="12.75" customHeight="1">
      <c r="C602" s="47"/>
    </row>
    <row r="603" spans="3:3" ht="12.75" customHeight="1">
      <c r="C603" s="47"/>
    </row>
    <row r="604" spans="3:3" ht="12.75" customHeight="1">
      <c r="C604" s="47"/>
    </row>
    <row r="605" spans="3:3" ht="12.75" customHeight="1">
      <c r="C605" s="47"/>
    </row>
    <row r="606" spans="3:3" ht="12.75" customHeight="1">
      <c r="C606" s="47"/>
    </row>
    <row r="607" spans="3:3" ht="12.75" customHeight="1">
      <c r="C607" s="47"/>
    </row>
    <row r="608" spans="3:3" ht="12.75" customHeight="1">
      <c r="C608" s="47"/>
    </row>
    <row r="609" spans="3:3" ht="12.75" customHeight="1">
      <c r="C609" s="47"/>
    </row>
    <row r="610" spans="3:3" ht="12.75" customHeight="1">
      <c r="C610" s="47"/>
    </row>
    <row r="611" spans="3:3" ht="12.75" customHeight="1">
      <c r="C611" s="47"/>
    </row>
    <row r="612" spans="3:3" ht="12.75" customHeight="1">
      <c r="C612" s="47"/>
    </row>
    <row r="613" spans="3:3" ht="12.75" customHeight="1">
      <c r="C613" s="47"/>
    </row>
    <row r="614" spans="3:3" ht="12.75" customHeight="1">
      <c r="C614" s="47"/>
    </row>
    <row r="615" spans="3:3" ht="12.75" customHeight="1">
      <c r="C615" s="47"/>
    </row>
    <row r="616" spans="3:3" ht="12.75" customHeight="1">
      <c r="C616" s="47"/>
    </row>
    <row r="617" spans="3:3" ht="12.75" customHeight="1">
      <c r="C617" s="47"/>
    </row>
    <row r="618" spans="3:3" ht="12.75" customHeight="1">
      <c r="C618" s="47"/>
    </row>
    <row r="619" spans="3:3" ht="12.75" customHeight="1">
      <c r="C619" s="47"/>
    </row>
    <row r="620" spans="3:3" ht="12.75" customHeight="1">
      <c r="C620" s="47"/>
    </row>
    <row r="621" spans="3:3" ht="12.75" customHeight="1">
      <c r="C621" s="47"/>
    </row>
    <row r="622" spans="3:3" ht="12.75" customHeight="1">
      <c r="C622" s="47"/>
    </row>
    <row r="623" spans="3:3" ht="12.75" customHeight="1">
      <c r="C623" s="47"/>
    </row>
    <row r="624" spans="3:3" ht="12.75" customHeight="1">
      <c r="C624" s="47"/>
    </row>
    <row r="625" spans="3:3" ht="12.75" customHeight="1">
      <c r="C625" s="47"/>
    </row>
    <row r="626" spans="3:3" ht="12.75" customHeight="1">
      <c r="C626" s="47"/>
    </row>
    <row r="627" spans="3:3" ht="12.75" customHeight="1">
      <c r="C627" s="47"/>
    </row>
    <row r="628" spans="3:3" ht="12.75" customHeight="1">
      <c r="C628" s="47"/>
    </row>
    <row r="629" spans="3:3" ht="12.75" customHeight="1">
      <c r="C629" s="47"/>
    </row>
    <row r="630" spans="3:3" ht="12.75" customHeight="1">
      <c r="C630" s="47"/>
    </row>
    <row r="631" spans="3:3" ht="12.75" customHeight="1">
      <c r="C631" s="47"/>
    </row>
    <row r="632" spans="3:3" ht="12.75" customHeight="1">
      <c r="C632" s="47"/>
    </row>
    <row r="633" spans="3:3" ht="12.75" customHeight="1">
      <c r="C633" s="47"/>
    </row>
    <row r="634" spans="3:3" ht="12.75" customHeight="1">
      <c r="C634" s="47"/>
    </row>
    <row r="635" spans="3:3" ht="12.75" customHeight="1">
      <c r="C635" s="47"/>
    </row>
    <row r="636" spans="3:3" ht="12.75" customHeight="1">
      <c r="C636" s="47"/>
    </row>
    <row r="637" spans="3:3" ht="12.75" customHeight="1">
      <c r="C637" s="47"/>
    </row>
    <row r="638" spans="3:3" ht="12.75" customHeight="1">
      <c r="C638" s="47"/>
    </row>
    <row r="639" spans="3:3" ht="12.75" customHeight="1">
      <c r="C639" s="47"/>
    </row>
    <row r="640" spans="3:3" ht="12.75" customHeight="1">
      <c r="C640" s="47"/>
    </row>
    <row r="641" spans="3:3" ht="12.75" customHeight="1">
      <c r="C641" s="47"/>
    </row>
    <row r="642" spans="3:3" ht="12.75" customHeight="1">
      <c r="C642" s="47"/>
    </row>
    <row r="643" spans="3:3" ht="12.75" customHeight="1">
      <c r="C643" s="47"/>
    </row>
    <row r="644" spans="3:3" ht="12.75" customHeight="1">
      <c r="C644" s="47"/>
    </row>
    <row r="645" spans="3:3" ht="12.75" customHeight="1">
      <c r="C645" s="47"/>
    </row>
    <row r="646" spans="3:3" ht="12.75" customHeight="1">
      <c r="C646" s="47"/>
    </row>
    <row r="647" spans="3:3" ht="12.75" customHeight="1">
      <c r="C647" s="47"/>
    </row>
    <row r="648" spans="3:3" ht="12.75" customHeight="1">
      <c r="C648" s="47"/>
    </row>
    <row r="649" spans="3:3" ht="12.75" customHeight="1">
      <c r="C649" s="47"/>
    </row>
    <row r="650" spans="3:3" ht="12.75" customHeight="1">
      <c r="C650" s="47"/>
    </row>
    <row r="651" spans="3:3" ht="12.75" customHeight="1">
      <c r="C651" s="47"/>
    </row>
    <row r="652" spans="3:3" ht="12.75" customHeight="1">
      <c r="C652" s="47"/>
    </row>
    <row r="653" spans="3:3" ht="12.75" customHeight="1">
      <c r="C653" s="47"/>
    </row>
    <row r="654" spans="3:3" ht="12.75" customHeight="1">
      <c r="C654" s="47"/>
    </row>
    <row r="655" spans="3:3" ht="12.75" customHeight="1">
      <c r="C655" s="47"/>
    </row>
    <row r="656" spans="3:3" ht="12.75" customHeight="1">
      <c r="C656" s="47"/>
    </row>
    <row r="657" spans="3:3" ht="12.75" customHeight="1">
      <c r="C657" s="47"/>
    </row>
    <row r="658" spans="3:3" ht="12.75" customHeight="1">
      <c r="C658" s="47"/>
    </row>
    <row r="659" spans="3:3" ht="12.75" customHeight="1">
      <c r="C659" s="47"/>
    </row>
    <row r="660" spans="3:3" ht="12.75" customHeight="1">
      <c r="C660" s="47"/>
    </row>
    <row r="661" spans="3:3" ht="12.75" customHeight="1">
      <c r="C661" s="47"/>
    </row>
    <row r="662" spans="3:3" ht="12.75" customHeight="1">
      <c r="C662" s="47"/>
    </row>
    <row r="663" spans="3:3" ht="12.75" customHeight="1">
      <c r="C663" s="47"/>
    </row>
    <row r="664" spans="3:3" ht="12.75" customHeight="1">
      <c r="C664" s="47"/>
    </row>
    <row r="665" spans="3:3" ht="12.75" customHeight="1">
      <c r="C665" s="47"/>
    </row>
    <row r="666" spans="3:3" ht="12.75" customHeight="1">
      <c r="C666" s="47"/>
    </row>
    <row r="667" spans="3:3" ht="12.75" customHeight="1">
      <c r="C667" s="47"/>
    </row>
    <row r="668" spans="3:3" ht="12.75" customHeight="1">
      <c r="C668" s="47"/>
    </row>
    <row r="669" spans="3:3" ht="12.75" customHeight="1">
      <c r="C669" s="47"/>
    </row>
    <row r="670" spans="3:3" ht="12.75" customHeight="1">
      <c r="C670" s="47"/>
    </row>
    <row r="671" spans="3:3" ht="12.75" customHeight="1">
      <c r="C671" s="47"/>
    </row>
    <row r="672" spans="3:3" ht="12.75" customHeight="1">
      <c r="C672" s="47"/>
    </row>
    <row r="673" spans="3:3" ht="12.75" customHeight="1">
      <c r="C673" s="47"/>
    </row>
    <row r="674" spans="3:3" ht="12.75" customHeight="1">
      <c r="C674" s="47"/>
    </row>
    <row r="675" spans="3:3" ht="12.75" customHeight="1">
      <c r="C675" s="47"/>
    </row>
    <row r="676" spans="3:3" ht="12.75" customHeight="1">
      <c r="C676" s="47"/>
    </row>
    <row r="677" spans="3:3" ht="12.75" customHeight="1">
      <c r="C677" s="47"/>
    </row>
    <row r="678" spans="3:3" ht="12.75" customHeight="1">
      <c r="C678" s="47"/>
    </row>
    <row r="679" spans="3:3" ht="12.75" customHeight="1">
      <c r="C679" s="47"/>
    </row>
    <row r="680" spans="3:3" ht="12.75" customHeight="1">
      <c r="C680" s="47"/>
    </row>
    <row r="681" spans="3:3" ht="12.75" customHeight="1">
      <c r="C681" s="47"/>
    </row>
    <row r="682" spans="3:3" ht="12.75" customHeight="1">
      <c r="C682" s="47"/>
    </row>
    <row r="683" spans="3:3" ht="12.75" customHeight="1">
      <c r="C683" s="47"/>
    </row>
    <row r="684" spans="3:3" ht="12.75" customHeight="1">
      <c r="C684" s="47"/>
    </row>
    <row r="685" spans="3:3" ht="12.75" customHeight="1">
      <c r="C685" s="47"/>
    </row>
    <row r="686" spans="3:3" ht="12.75" customHeight="1">
      <c r="C686" s="47"/>
    </row>
    <row r="687" spans="3:3" ht="12.75" customHeight="1">
      <c r="C687" s="47"/>
    </row>
    <row r="688" spans="3:3" ht="12.75" customHeight="1">
      <c r="C688" s="47"/>
    </row>
    <row r="689" spans="3:3" ht="12.75" customHeight="1">
      <c r="C689" s="47"/>
    </row>
    <row r="690" spans="3:3" ht="12.75" customHeight="1">
      <c r="C690" s="47"/>
    </row>
    <row r="691" spans="3:3" ht="12.75" customHeight="1">
      <c r="C691" s="47"/>
    </row>
    <row r="692" spans="3:3" ht="12.75" customHeight="1">
      <c r="C692" s="47"/>
    </row>
    <row r="693" spans="3:3" ht="12.75" customHeight="1">
      <c r="C693" s="47"/>
    </row>
    <row r="694" spans="3:3" ht="12.75" customHeight="1">
      <c r="C694" s="47"/>
    </row>
    <row r="695" spans="3:3" ht="12.75" customHeight="1">
      <c r="C695" s="47"/>
    </row>
    <row r="696" spans="3:3" ht="12.75" customHeight="1">
      <c r="C696" s="47"/>
    </row>
    <row r="697" spans="3:3" ht="12.75" customHeight="1">
      <c r="C697" s="47"/>
    </row>
    <row r="698" spans="3:3" ht="12.75" customHeight="1">
      <c r="C698" s="47"/>
    </row>
    <row r="699" spans="3:3" ht="12.75" customHeight="1">
      <c r="C699" s="47"/>
    </row>
    <row r="700" spans="3:3" ht="12.75" customHeight="1">
      <c r="C700" s="47"/>
    </row>
    <row r="701" spans="3:3" ht="12.75" customHeight="1">
      <c r="C701" s="47"/>
    </row>
    <row r="702" spans="3:3" ht="12.75" customHeight="1">
      <c r="C702" s="47"/>
    </row>
    <row r="703" spans="3:3" ht="12.75" customHeight="1">
      <c r="C703" s="47"/>
    </row>
    <row r="704" spans="3:3" ht="12.75" customHeight="1">
      <c r="C704" s="47"/>
    </row>
    <row r="705" spans="3:3" ht="12.75" customHeight="1">
      <c r="C705" s="47"/>
    </row>
    <row r="706" spans="3:3" ht="12.75" customHeight="1">
      <c r="C706" s="47"/>
    </row>
    <row r="707" spans="3:3" ht="12.75" customHeight="1">
      <c r="C707" s="47"/>
    </row>
    <row r="708" spans="3:3" ht="12.75" customHeight="1">
      <c r="C708" s="47"/>
    </row>
    <row r="709" spans="3:3" ht="12.75" customHeight="1">
      <c r="C709" s="47"/>
    </row>
    <row r="710" spans="3:3" ht="12.75" customHeight="1">
      <c r="C710" s="47"/>
    </row>
    <row r="711" spans="3:3" ht="12.75" customHeight="1">
      <c r="C711" s="47"/>
    </row>
    <row r="712" spans="3:3" ht="12.75" customHeight="1">
      <c r="C712" s="47"/>
    </row>
    <row r="713" spans="3:3" ht="12.75" customHeight="1">
      <c r="C713" s="47"/>
    </row>
    <row r="714" spans="3:3" ht="12.75" customHeight="1">
      <c r="C714" s="47"/>
    </row>
    <row r="715" spans="3:3" ht="12.75" customHeight="1">
      <c r="C715" s="47"/>
    </row>
    <row r="716" spans="3:3" ht="12.75" customHeight="1">
      <c r="C716" s="47"/>
    </row>
    <row r="717" spans="3:3" ht="12.75" customHeight="1">
      <c r="C717" s="47"/>
    </row>
    <row r="718" spans="3:3" ht="12.75" customHeight="1">
      <c r="C718" s="47"/>
    </row>
    <row r="719" spans="3:3" ht="12.75" customHeight="1">
      <c r="C719" s="47"/>
    </row>
    <row r="720" spans="3:3" ht="12.75" customHeight="1">
      <c r="C720" s="47"/>
    </row>
    <row r="721" spans="3:3" ht="12.75" customHeight="1">
      <c r="C721" s="47"/>
    </row>
    <row r="722" spans="3:3" ht="12.75" customHeight="1">
      <c r="C722" s="47"/>
    </row>
    <row r="723" spans="3:3" ht="12.75" customHeight="1">
      <c r="C723" s="47"/>
    </row>
    <row r="724" spans="3:3" ht="12.75" customHeight="1">
      <c r="C724" s="47"/>
    </row>
    <row r="725" spans="3:3" ht="12.75" customHeight="1">
      <c r="C725" s="47"/>
    </row>
    <row r="726" spans="3:3" ht="12.75" customHeight="1">
      <c r="C726" s="47"/>
    </row>
    <row r="727" spans="3:3" ht="12.75" customHeight="1">
      <c r="C727" s="47"/>
    </row>
    <row r="728" spans="3:3" ht="12.75" customHeight="1">
      <c r="C728" s="47"/>
    </row>
    <row r="729" spans="3:3" ht="12.75" customHeight="1">
      <c r="C729" s="47"/>
    </row>
    <row r="730" spans="3:3" ht="12.75" customHeight="1">
      <c r="C730" s="47"/>
    </row>
    <row r="731" spans="3:3" ht="12.75" customHeight="1">
      <c r="C731" s="47"/>
    </row>
    <row r="732" spans="3:3" ht="12.75" customHeight="1">
      <c r="C732" s="47"/>
    </row>
    <row r="733" spans="3:3" ht="12.75" customHeight="1">
      <c r="C733" s="47"/>
    </row>
    <row r="734" spans="3:3" ht="12.75" customHeight="1">
      <c r="C734" s="47"/>
    </row>
    <row r="735" spans="3:3" ht="12.75" customHeight="1">
      <c r="C735" s="47"/>
    </row>
    <row r="736" spans="3:3" ht="12.75" customHeight="1">
      <c r="C736" s="47"/>
    </row>
    <row r="737" spans="3:3" ht="12.75" customHeight="1">
      <c r="C737" s="47"/>
    </row>
    <row r="738" spans="3:3" ht="12.75" customHeight="1">
      <c r="C738" s="47"/>
    </row>
    <row r="739" spans="3:3" ht="12.75" customHeight="1">
      <c r="C739" s="47"/>
    </row>
    <row r="740" spans="3:3" ht="12.75" customHeight="1">
      <c r="C740" s="47"/>
    </row>
    <row r="741" spans="3:3" ht="12.75" customHeight="1">
      <c r="C741" s="47"/>
    </row>
    <row r="742" spans="3:3" ht="12.75" customHeight="1">
      <c r="C742" s="47"/>
    </row>
    <row r="743" spans="3:3" ht="12.75" customHeight="1">
      <c r="C743" s="47"/>
    </row>
    <row r="744" spans="3:3" ht="12.75" customHeight="1">
      <c r="C744" s="47"/>
    </row>
    <row r="745" spans="3:3" ht="12.75" customHeight="1">
      <c r="C745" s="47"/>
    </row>
    <row r="746" spans="3:3" ht="12.75" customHeight="1">
      <c r="C746" s="47"/>
    </row>
    <row r="747" spans="3:3" ht="12.75" customHeight="1">
      <c r="C747" s="47"/>
    </row>
    <row r="748" spans="3:3" ht="12.75" customHeight="1">
      <c r="C748" s="47"/>
    </row>
    <row r="749" spans="3:3" ht="12.75" customHeight="1">
      <c r="C749" s="47"/>
    </row>
    <row r="750" spans="3:3" ht="12.75" customHeight="1">
      <c r="C750" s="47"/>
    </row>
    <row r="751" spans="3:3" ht="12.75" customHeight="1">
      <c r="C751" s="47"/>
    </row>
    <row r="752" spans="3:3" ht="12.75" customHeight="1">
      <c r="C752" s="47"/>
    </row>
    <row r="753" spans="3:3" ht="12.75" customHeight="1">
      <c r="C753" s="47"/>
    </row>
    <row r="754" spans="3:3" ht="12.75" customHeight="1">
      <c r="C754" s="47"/>
    </row>
    <row r="755" spans="3:3" ht="12.75" customHeight="1">
      <c r="C755" s="47"/>
    </row>
    <row r="756" spans="3:3" ht="12.75" customHeight="1">
      <c r="C756" s="47"/>
    </row>
    <row r="757" spans="3:3" ht="12.75" customHeight="1">
      <c r="C757" s="47"/>
    </row>
    <row r="758" spans="3:3" ht="12.75" customHeight="1">
      <c r="C758" s="47"/>
    </row>
    <row r="759" spans="3:3" ht="12.75" customHeight="1">
      <c r="C759" s="47"/>
    </row>
    <row r="760" spans="3:3" ht="12.75" customHeight="1">
      <c r="C760" s="47"/>
    </row>
    <row r="761" spans="3:3" ht="12.75" customHeight="1">
      <c r="C761" s="47"/>
    </row>
    <row r="762" spans="3:3" ht="12.75" customHeight="1">
      <c r="C762" s="47"/>
    </row>
    <row r="763" spans="3:3" ht="12.75" customHeight="1">
      <c r="C763" s="47"/>
    </row>
    <row r="764" spans="3:3" ht="12.75" customHeight="1">
      <c r="C764" s="47"/>
    </row>
    <row r="765" spans="3:3" ht="12.75" customHeight="1">
      <c r="C765" s="47"/>
    </row>
    <row r="766" spans="3:3" ht="12.75" customHeight="1">
      <c r="C766" s="47"/>
    </row>
    <row r="767" spans="3:3" ht="12.75" customHeight="1">
      <c r="C767" s="47"/>
    </row>
    <row r="768" spans="3:3" ht="12.75" customHeight="1">
      <c r="C768" s="47"/>
    </row>
    <row r="769" spans="3:3" ht="12.75" customHeight="1">
      <c r="C769" s="47"/>
    </row>
    <row r="770" spans="3:3" ht="12.75" customHeight="1">
      <c r="C770" s="47"/>
    </row>
    <row r="771" spans="3:3" ht="12.75" customHeight="1">
      <c r="C771" s="47"/>
    </row>
    <row r="772" spans="3:3" ht="12.75" customHeight="1">
      <c r="C772" s="47"/>
    </row>
    <row r="773" spans="3:3" ht="12.75" customHeight="1">
      <c r="C773" s="47"/>
    </row>
    <row r="774" spans="3:3" ht="12.75" customHeight="1">
      <c r="C774" s="47"/>
    </row>
    <row r="775" spans="3:3" ht="12.75" customHeight="1">
      <c r="C775" s="47"/>
    </row>
    <row r="776" spans="3:3" ht="12.75" customHeight="1">
      <c r="C776" s="47"/>
    </row>
    <row r="777" spans="3:3" ht="12.75" customHeight="1">
      <c r="C777" s="47"/>
    </row>
    <row r="778" spans="3:3" ht="12.75" customHeight="1">
      <c r="C778" s="47"/>
    </row>
    <row r="779" spans="3:3" ht="12.75" customHeight="1">
      <c r="C779" s="47"/>
    </row>
    <row r="780" spans="3:3" ht="12.75" customHeight="1">
      <c r="C780" s="47"/>
    </row>
    <row r="781" spans="3:3" ht="12.75" customHeight="1">
      <c r="C781" s="47"/>
    </row>
    <row r="782" spans="3:3" ht="12.75" customHeight="1">
      <c r="C782" s="47"/>
    </row>
    <row r="783" spans="3:3" ht="12.75" customHeight="1">
      <c r="C783" s="47"/>
    </row>
    <row r="784" spans="3:3" ht="12.75" customHeight="1">
      <c r="C784" s="47"/>
    </row>
    <row r="785" spans="3:3" ht="12.75" customHeight="1">
      <c r="C785" s="47"/>
    </row>
    <row r="786" spans="3:3" ht="12.75" customHeight="1">
      <c r="C786" s="47"/>
    </row>
    <row r="787" spans="3:3" ht="12.75" customHeight="1">
      <c r="C787" s="47"/>
    </row>
    <row r="788" spans="3:3" ht="12.75" customHeight="1">
      <c r="C788" s="47"/>
    </row>
    <row r="789" spans="3:3" ht="12.75" customHeight="1">
      <c r="C789" s="47"/>
    </row>
    <row r="790" spans="3:3" ht="12.75" customHeight="1">
      <c r="C790" s="47"/>
    </row>
    <row r="791" spans="3:3" ht="12.75" customHeight="1">
      <c r="C791" s="47"/>
    </row>
    <row r="792" spans="3:3" ht="12.75" customHeight="1">
      <c r="C792" s="47"/>
    </row>
    <row r="793" spans="3:3" ht="12.75" customHeight="1">
      <c r="C793" s="47"/>
    </row>
    <row r="794" spans="3:3" ht="12.75" customHeight="1">
      <c r="C794" s="47"/>
    </row>
    <row r="795" spans="3:3" ht="12.75" customHeight="1">
      <c r="C795" s="47"/>
    </row>
    <row r="796" spans="3:3" ht="12.75" customHeight="1">
      <c r="C796" s="47"/>
    </row>
    <row r="797" spans="3:3" ht="12.75" customHeight="1">
      <c r="C797" s="47"/>
    </row>
    <row r="798" spans="3:3" ht="12.75" customHeight="1">
      <c r="C798" s="47"/>
    </row>
    <row r="799" spans="3:3" ht="12.75" customHeight="1">
      <c r="C799" s="47"/>
    </row>
    <row r="800" spans="3:3" ht="12.75" customHeight="1">
      <c r="C800" s="47"/>
    </row>
    <row r="801" spans="3:3" ht="12.75" customHeight="1">
      <c r="C801" s="47"/>
    </row>
    <row r="802" spans="3:3" ht="12.75" customHeight="1">
      <c r="C802" s="47"/>
    </row>
    <row r="803" spans="3:3" ht="12.75" customHeight="1">
      <c r="C803" s="47"/>
    </row>
    <row r="804" spans="3:3" ht="12.75" customHeight="1">
      <c r="C804" s="47"/>
    </row>
    <row r="805" spans="3:3" ht="12.75" customHeight="1">
      <c r="C805" s="47"/>
    </row>
    <row r="806" spans="3:3" ht="12.75" customHeight="1">
      <c r="C806" s="47"/>
    </row>
    <row r="807" spans="3:3" ht="12.75" customHeight="1">
      <c r="C807" s="47"/>
    </row>
    <row r="808" spans="3:3" ht="12.75" customHeight="1">
      <c r="C808" s="47"/>
    </row>
    <row r="809" spans="3:3" ht="12.75" customHeight="1">
      <c r="C809" s="47"/>
    </row>
    <row r="810" spans="3:3" ht="12.75" customHeight="1">
      <c r="C810" s="47"/>
    </row>
    <row r="811" spans="3:3" ht="12.75" customHeight="1">
      <c r="C811" s="47"/>
    </row>
    <row r="812" spans="3:3" ht="12.75" customHeight="1">
      <c r="C812" s="47"/>
    </row>
    <row r="813" spans="3:3" ht="12.75" customHeight="1">
      <c r="C813" s="47"/>
    </row>
    <row r="814" spans="3:3" ht="12.75" customHeight="1">
      <c r="C814" s="47"/>
    </row>
    <row r="815" spans="3:3" ht="12.75" customHeight="1">
      <c r="C815" s="47"/>
    </row>
    <row r="816" spans="3:3" ht="12.75" customHeight="1">
      <c r="C816" s="47"/>
    </row>
    <row r="817" spans="3:3" ht="12.75" customHeight="1">
      <c r="C817" s="47"/>
    </row>
    <row r="818" spans="3:3" ht="12.75" customHeight="1">
      <c r="C818" s="47"/>
    </row>
    <row r="819" spans="3:3" ht="12.75" customHeight="1">
      <c r="C819" s="47"/>
    </row>
    <row r="820" spans="3:3" ht="12.75" customHeight="1">
      <c r="C820" s="47"/>
    </row>
    <row r="821" spans="3:3" ht="12.75" customHeight="1">
      <c r="C821" s="47"/>
    </row>
    <row r="822" spans="3:3" ht="12.75" customHeight="1">
      <c r="C822" s="47"/>
    </row>
    <row r="823" spans="3:3" ht="12.75" customHeight="1">
      <c r="C823" s="47"/>
    </row>
    <row r="824" spans="3:3" ht="12.75" customHeight="1">
      <c r="C824" s="47"/>
    </row>
    <row r="825" spans="3:3" ht="12.75" customHeight="1">
      <c r="C825" s="47"/>
    </row>
    <row r="826" spans="3:3" ht="12.75" customHeight="1">
      <c r="C826" s="47"/>
    </row>
    <row r="827" spans="3:3" ht="12.75" customHeight="1">
      <c r="C827" s="47"/>
    </row>
    <row r="828" spans="3:3" ht="12.75" customHeight="1">
      <c r="C828" s="47"/>
    </row>
    <row r="829" spans="3:3" ht="12.75" customHeight="1">
      <c r="C829" s="47"/>
    </row>
    <row r="830" spans="3:3" ht="12.75" customHeight="1">
      <c r="C830" s="47"/>
    </row>
    <row r="831" spans="3:3" ht="12.75" customHeight="1">
      <c r="C831" s="47"/>
    </row>
    <row r="832" spans="3:3" ht="12.75" customHeight="1">
      <c r="C832" s="47"/>
    </row>
    <row r="833" spans="3:3" ht="12.75" customHeight="1">
      <c r="C833" s="47"/>
    </row>
    <row r="834" spans="3:3" ht="12.75" customHeight="1">
      <c r="C834" s="47"/>
    </row>
    <row r="835" spans="3:3" ht="12.75" customHeight="1">
      <c r="C835" s="47"/>
    </row>
    <row r="836" spans="3:3" ht="12.75" customHeight="1">
      <c r="C836" s="47"/>
    </row>
    <row r="837" spans="3:3" ht="12.75" customHeight="1">
      <c r="C837" s="47"/>
    </row>
    <row r="838" spans="3:3" ht="12.75" customHeight="1">
      <c r="C838" s="47"/>
    </row>
    <row r="839" spans="3:3" ht="12.75" customHeight="1">
      <c r="C839" s="47"/>
    </row>
    <row r="840" spans="3:3" ht="12.75" customHeight="1">
      <c r="C840" s="47"/>
    </row>
    <row r="841" spans="3:3" ht="12.75" customHeight="1">
      <c r="C841" s="47"/>
    </row>
    <row r="842" spans="3:3" ht="12.75" customHeight="1">
      <c r="C842" s="47"/>
    </row>
    <row r="843" spans="3:3" ht="12.75" customHeight="1">
      <c r="C843" s="47"/>
    </row>
    <row r="844" spans="3:3" ht="12.75" customHeight="1">
      <c r="C844" s="47"/>
    </row>
    <row r="845" spans="3:3" ht="12.75" customHeight="1">
      <c r="C845" s="47"/>
    </row>
    <row r="846" spans="3:3" ht="12.75" customHeight="1">
      <c r="C846" s="47"/>
    </row>
    <row r="847" spans="3:3" ht="12.75" customHeight="1">
      <c r="C847" s="47"/>
    </row>
    <row r="848" spans="3:3" ht="12.75" customHeight="1">
      <c r="C848" s="47"/>
    </row>
    <row r="849" spans="3:3" ht="12.75" customHeight="1">
      <c r="C849" s="47"/>
    </row>
    <row r="850" spans="3:3" ht="12.75" customHeight="1">
      <c r="C850" s="47"/>
    </row>
    <row r="851" spans="3:3" ht="12.75" customHeight="1">
      <c r="C851" s="47"/>
    </row>
    <row r="852" spans="3:3" ht="12.75" customHeight="1">
      <c r="C852" s="47"/>
    </row>
    <row r="853" spans="3:3" ht="12.75" customHeight="1">
      <c r="C853" s="47"/>
    </row>
    <row r="854" spans="3:3" ht="12.75" customHeight="1">
      <c r="C854" s="47"/>
    </row>
    <row r="855" spans="3:3" ht="12.75" customHeight="1">
      <c r="C855" s="47"/>
    </row>
    <row r="856" spans="3:3" ht="12.75" customHeight="1">
      <c r="C856" s="47"/>
    </row>
    <row r="857" spans="3:3" ht="12.75" customHeight="1">
      <c r="C857" s="47"/>
    </row>
    <row r="858" spans="3:3" ht="12.75" customHeight="1">
      <c r="C858" s="47"/>
    </row>
    <row r="859" spans="3:3" ht="12.75" customHeight="1">
      <c r="C859" s="47"/>
    </row>
    <row r="860" spans="3:3" ht="12.75" customHeight="1">
      <c r="C860" s="47"/>
    </row>
    <row r="861" spans="3:3" ht="12.75" customHeight="1">
      <c r="C861" s="47"/>
    </row>
    <row r="862" spans="3:3" ht="12.75" customHeight="1">
      <c r="C862" s="47"/>
    </row>
    <row r="863" spans="3:3" ht="12.75" customHeight="1">
      <c r="C863" s="47"/>
    </row>
    <row r="864" spans="3:3" ht="12.75" customHeight="1">
      <c r="C864" s="47"/>
    </row>
    <row r="865" spans="3:3" ht="12.75" customHeight="1">
      <c r="C865" s="47"/>
    </row>
    <row r="866" spans="3:3" ht="12.75" customHeight="1">
      <c r="C866" s="47"/>
    </row>
    <row r="867" spans="3:3" ht="12.75" customHeight="1">
      <c r="C867" s="47"/>
    </row>
    <row r="868" spans="3:3" ht="12.75" customHeight="1">
      <c r="C868" s="47"/>
    </row>
    <row r="869" spans="3:3" ht="12.75" customHeight="1">
      <c r="C869" s="47"/>
    </row>
    <row r="870" spans="3:3" ht="12.75" customHeight="1">
      <c r="C870" s="47"/>
    </row>
    <row r="871" spans="3:3" ht="12.75" customHeight="1">
      <c r="C871" s="47"/>
    </row>
    <row r="872" spans="3:3" ht="12.75" customHeight="1">
      <c r="C872" s="47"/>
    </row>
    <row r="873" spans="3:3" ht="12.75" customHeight="1">
      <c r="C873" s="47"/>
    </row>
    <row r="874" spans="3:3" ht="12.75" customHeight="1">
      <c r="C874" s="47"/>
    </row>
    <row r="875" spans="3:3" ht="12.75" customHeight="1">
      <c r="C875" s="47"/>
    </row>
    <row r="876" spans="3:3" ht="12.75" customHeight="1">
      <c r="C876" s="47"/>
    </row>
    <row r="877" spans="3:3" ht="12.75" customHeight="1">
      <c r="C877" s="47"/>
    </row>
    <row r="878" spans="3:3" ht="12.75" customHeight="1">
      <c r="C878" s="47"/>
    </row>
    <row r="879" spans="3:3" ht="12.75" customHeight="1">
      <c r="C879" s="47"/>
    </row>
    <row r="880" spans="3:3" ht="12.75" customHeight="1">
      <c r="C880" s="47"/>
    </row>
    <row r="881" spans="3:3" ht="12.75" customHeight="1">
      <c r="C881" s="47"/>
    </row>
    <row r="882" spans="3:3" ht="12.75" customHeight="1">
      <c r="C882" s="47"/>
    </row>
    <row r="883" spans="3:3" ht="12.75" customHeight="1">
      <c r="C883" s="47"/>
    </row>
    <row r="884" spans="3:3" ht="12.75" customHeight="1">
      <c r="C884" s="47"/>
    </row>
    <row r="885" spans="3:3" ht="12.75" customHeight="1">
      <c r="C885" s="47"/>
    </row>
    <row r="886" spans="3:3" ht="12.75" customHeight="1">
      <c r="C886" s="47"/>
    </row>
    <row r="887" spans="3:3" ht="12.75" customHeight="1">
      <c r="C887" s="47"/>
    </row>
    <row r="888" spans="3:3" ht="12.75" customHeight="1">
      <c r="C888" s="47"/>
    </row>
    <row r="889" spans="3:3" ht="12.75" customHeight="1">
      <c r="C889" s="47"/>
    </row>
    <row r="890" spans="3:3" ht="12.75" customHeight="1">
      <c r="C890" s="47"/>
    </row>
    <row r="891" spans="3:3" ht="12.75" customHeight="1">
      <c r="C891" s="47"/>
    </row>
    <row r="892" spans="3:3" ht="12.75" customHeight="1">
      <c r="C892" s="47"/>
    </row>
    <row r="893" spans="3:3" ht="12.75" customHeight="1">
      <c r="C893" s="47"/>
    </row>
    <row r="894" spans="3:3" ht="12.75" customHeight="1">
      <c r="C894" s="47"/>
    </row>
    <row r="895" spans="3:3" ht="12.75" customHeight="1">
      <c r="C895" s="47"/>
    </row>
    <row r="896" spans="3:3" ht="12.75" customHeight="1">
      <c r="C896" s="47"/>
    </row>
    <row r="897" spans="3:3" ht="12.75" customHeight="1">
      <c r="C897" s="47"/>
    </row>
    <row r="898" spans="3:3" ht="12.75" customHeight="1">
      <c r="C898" s="47"/>
    </row>
    <row r="899" spans="3:3" ht="12.75" customHeight="1">
      <c r="C899" s="47"/>
    </row>
    <row r="900" spans="3:3" ht="12.75" customHeight="1">
      <c r="C900" s="47"/>
    </row>
    <row r="901" spans="3:3" ht="12.75" customHeight="1">
      <c r="C901" s="47"/>
    </row>
    <row r="902" spans="3:3" ht="12.75" customHeight="1">
      <c r="C902" s="47"/>
    </row>
    <row r="903" spans="3:3" ht="12.75" customHeight="1">
      <c r="C903" s="47"/>
    </row>
    <row r="904" spans="3:3" ht="12.75" customHeight="1">
      <c r="C904" s="47"/>
    </row>
    <row r="905" spans="3:3" ht="12.75" customHeight="1">
      <c r="C905" s="47"/>
    </row>
    <row r="906" spans="3:3" ht="12.75" customHeight="1">
      <c r="C906" s="47"/>
    </row>
    <row r="907" spans="3:3" ht="12.75" customHeight="1">
      <c r="C907" s="47"/>
    </row>
    <row r="908" spans="3:3" ht="12.75" customHeight="1">
      <c r="C908" s="47"/>
    </row>
    <row r="909" spans="3:3" ht="12.75" customHeight="1">
      <c r="C909" s="47"/>
    </row>
    <row r="910" spans="3:3" ht="12.75" customHeight="1">
      <c r="C910" s="47"/>
    </row>
    <row r="911" spans="3:3" ht="12.75" customHeight="1">
      <c r="C911" s="47"/>
    </row>
    <row r="912" spans="3:3" ht="12.75" customHeight="1">
      <c r="C912" s="47"/>
    </row>
    <row r="913" spans="3:3" ht="12.75" customHeight="1">
      <c r="C913" s="47"/>
    </row>
    <row r="914" spans="3:3" ht="12.75" customHeight="1">
      <c r="C914" s="47"/>
    </row>
    <row r="915" spans="3:3" ht="12.75" customHeight="1">
      <c r="C915" s="47"/>
    </row>
    <row r="916" spans="3:3" ht="12.75" customHeight="1">
      <c r="C916" s="47"/>
    </row>
    <row r="917" spans="3:3" ht="12.75" customHeight="1">
      <c r="C917" s="47"/>
    </row>
    <row r="918" spans="3:3" ht="12.75" customHeight="1">
      <c r="C918" s="47"/>
    </row>
    <row r="919" spans="3:3" ht="12.75" customHeight="1">
      <c r="C919" s="47"/>
    </row>
    <row r="920" spans="3:3" ht="12.75" customHeight="1">
      <c r="C920" s="47"/>
    </row>
    <row r="921" spans="3:3" ht="12.75" customHeight="1">
      <c r="C921" s="47"/>
    </row>
    <row r="922" spans="3:3" ht="12.75" customHeight="1">
      <c r="C922" s="47"/>
    </row>
    <row r="923" spans="3:3" ht="12.75" customHeight="1">
      <c r="C923" s="47"/>
    </row>
    <row r="924" spans="3:3" ht="12.75" customHeight="1">
      <c r="C924" s="47"/>
    </row>
    <row r="925" spans="3:3" ht="12.75" customHeight="1">
      <c r="C925" s="47"/>
    </row>
    <row r="926" spans="3:3" ht="12.75" customHeight="1">
      <c r="C926" s="47"/>
    </row>
    <row r="927" spans="3:3" ht="12.75" customHeight="1">
      <c r="C927" s="47"/>
    </row>
    <row r="928" spans="3:3" ht="12.75" customHeight="1">
      <c r="C928" s="47"/>
    </row>
    <row r="929" spans="3:3" ht="12.75" customHeight="1">
      <c r="C929" s="47"/>
    </row>
    <row r="930" spans="3:3" ht="12.75" customHeight="1">
      <c r="C930" s="47"/>
    </row>
    <row r="931" spans="3:3" ht="12.75" customHeight="1">
      <c r="C931" s="47"/>
    </row>
    <row r="932" spans="3:3" ht="12.75" customHeight="1">
      <c r="C932" s="47"/>
    </row>
    <row r="933" spans="3:3" ht="12.75" customHeight="1">
      <c r="C933" s="47"/>
    </row>
    <row r="934" spans="3:3" ht="12.75" customHeight="1">
      <c r="C934" s="47"/>
    </row>
    <row r="935" spans="3:3" ht="12.75" customHeight="1">
      <c r="C935" s="47"/>
    </row>
    <row r="936" spans="3:3" ht="12.75" customHeight="1">
      <c r="C936" s="47"/>
    </row>
    <row r="937" spans="3:3" ht="12.75" customHeight="1">
      <c r="C937" s="47"/>
    </row>
    <row r="938" spans="3:3" ht="12.75" customHeight="1">
      <c r="C938" s="47"/>
    </row>
    <row r="939" spans="3:3" ht="12.75" customHeight="1">
      <c r="C939" s="47"/>
    </row>
    <row r="940" spans="3:3" ht="12.75" customHeight="1">
      <c r="C940" s="47"/>
    </row>
    <row r="941" spans="3:3" ht="12.75" customHeight="1">
      <c r="C941" s="47"/>
    </row>
    <row r="942" spans="3:3" ht="12.75" customHeight="1">
      <c r="C942" s="47"/>
    </row>
    <row r="943" spans="3:3" ht="12.75" customHeight="1">
      <c r="C943" s="47"/>
    </row>
    <row r="944" spans="3:3" ht="12.75" customHeight="1">
      <c r="C944" s="47"/>
    </row>
    <row r="945" spans="3:3" ht="12.75" customHeight="1">
      <c r="C945" s="47"/>
    </row>
    <row r="946" spans="3:3" ht="12.75" customHeight="1">
      <c r="C946" s="47"/>
    </row>
    <row r="947" spans="3:3" ht="12.75" customHeight="1">
      <c r="C947" s="47"/>
    </row>
    <row r="948" spans="3:3" ht="12.75" customHeight="1">
      <c r="C948" s="47"/>
    </row>
    <row r="949" spans="3:3" ht="12.75" customHeight="1">
      <c r="C949" s="47"/>
    </row>
    <row r="950" spans="3:3" ht="12.75" customHeight="1">
      <c r="C950" s="47"/>
    </row>
    <row r="951" spans="3:3" ht="12.75" customHeight="1">
      <c r="C951" s="47"/>
    </row>
    <row r="952" spans="3:3" ht="12.75" customHeight="1">
      <c r="C952" s="47"/>
    </row>
    <row r="953" spans="3:3" ht="12.75" customHeight="1">
      <c r="C953" s="47"/>
    </row>
    <row r="954" spans="3:3" ht="12.75" customHeight="1">
      <c r="C954" s="47"/>
    </row>
    <row r="955" spans="3:3" ht="12.75" customHeight="1">
      <c r="C955" s="47"/>
    </row>
    <row r="956" spans="3:3" ht="12.75" customHeight="1">
      <c r="C956" s="47"/>
    </row>
    <row r="957" spans="3:3" ht="12.75" customHeight="1">
      <c r="C957" s="47"/>
    </row>
    <row r="958" spans="3:3" ht="12.75" customHeight="1">
      <c r="C958" s="47"/>
    </row>
    <row r="959" spans="3:3" ht="12.75" customHeight="1">
      <c r="C959" s="47"/>
    </row>
    <row r="960" spans="3:3" ht="12.75" customHeight="1">
      <c r="C960" s="47"/>
    </row>
    <row r="961" spans="3:3" ht="12.75" customHeight="1">
      <c r="C961" s="47"/>
    </row>
    <row r="962" spans="3:3" ht="12.75" customHeight="1">
      <c r="C962" s="47"/>
    </row>
    <row r="963" spans="3:3" ht="12.75" customHeight="1">
      <c r="C963" s="47"/>
    </row>
    <row r="964" spans="3:3" ht="12.75" customHeight="1">
      <c r="C964" s="47"/>
    </row>
    <row r="965" spans="3:3" ht="12.75" customHeight="1">
      <c r="C965" s="47"/>
    </row>
    <row r="966" spans="3:3" ht="12.75" customHeight="1">
      <c r="C966" s="47"/>
    </row>
    <row r="967" spans="3:3" ht="12.75" customHeight="1">
      <c r="C967" s="47"/>
    </row>
    <row r="968" spans="3:3" ht="12.75" customHeight="1">
      <c r="C968" s="47"/>
    </row>
    <row r="969" spans="3:3" ht="12.75" customHeight="1">
      <c r="C969" s="47"/>
    </row>
    <row r="970" spans="3:3" ht="12.75" customHeight="1">
      <c r="C970" s="47"/>
    </row>
    <row r="971" spans="3:3" ht="12.75" customHeight="1">
      <c r="C971" s="47"/>
    </row>
    <row r="972" spans="3:3" ht="12.75" customHeight="1">
      <c r="C972" s="47"/>
    </row>
    <row r="973" spans="3:3" ht="12.75" customHeight="1">
      <c r="C973" s="47"/>
    </row>
    <row r="974" spans="3:3" ht="12.75" customHeight="1">
      <c r="C974" s="47"/>
    </row>
    <row r="975" spans="3:3" ht="12.75" customHeight="1">
      <c r="C975" s="47"/>
    </row>
    <row r="976" spans="3:3" ht="12.75" customHeight="1">
      <c r="C976" s="47"/>
    </row>
    <row r="977" spans="3:3" ht="12.75" customHeight="1">
      <c r="C977" s="47"/>
    </row>
    <row r="978" spans="3:3" ht="12.75" customHeight="1">
      <c r="C978" s="47"/>
    </row>
  </sheetData>
  <printOptions horizontalCentered="1" gridLines="1"/>
  <pageMargins left="0.5" right="0.5" top="0.5" bottom="0.5" header="0" footer="0"/>
  <pageSetup orientation="portrait" r:id="rId1"/>
  <headerFooter>
    <oddHeader>&amp;CHoustonfest 2020:  Sweepstakes Totals by School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22"/>
  <sheetViews>
    <sheetView workbookViewId="0"/>
  </sheetViews>
  <sheetFormatPr defaultColWidth="14.42578125" defaultRowHeight="15" customHeight="1"/>
  <cols>
    <col min="1" max="1" width="32.5703125" customWidth="1"/>
    <col min="2" max="2" width="5.7109375" customWidth="1"/>
    <col min="3" max="3" width="47.42578125" customWidth="1"/>
    <col min="4" max="4" width="38.42578125" customWidth="1"/>
    <col min="5" max="26" width="8.7109375" customWidth="1"/>
  </cols>
  <sheetData>
    <row r="1" spans="1:26" ht="12.75" customHeight="1">
      <c r="A1" s="6" t="s">
        <v>0</v>
      </c>
      <c r="B1" s="6" t="s">
        <v>1</v>
      </c>
      <c r="C1" s="48" t="s">
        <v>140</v>
      </c>
      <c r="D1" s="48" t="s">
        <v>2</v>
      </c>
    </row>
    <row r="2" spans="1:26" ht="12.75" customHeight="1">
      <c r="A2" s="5" t="s">
        <v>5</v>
      </c>
      <c r="B2" s="6">
        <v>1</v>
      </c>
      <c r="C2" s="5" t="s">
        <v>141</v>
      </c>
      <c r="D2" s="5" t="s">
        <v>122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>
      <c r="A3" s="5" t="s">
        <v>5</v>
      </c>
      <c r="B3" s="6">
        <v>2</v>
      </c>
      <c r="C3" s="5" t="s">
        <v>142</v>
      </c>
      <c r="D3" s="5" t="s">
        <v>121</v>
      </c>
    </row>
    <row r="4" spans="1:26" ht="12.75" customHeight="1">
      <c r="A4" s="5" t="s">
        <v>5</v>
      </c>
      <c r="B4" s="6">
        <v>3</v>
      </c>
      <c r="C4" s="5" t="s">
        <v>143</v>
      </c>
      <c r="D4" s="5" t="s">
        <v>107</v>
      </c>
    </row>
    <row r="5" spans="1:26" ht="12.75" customHeight="1">
      <c r="A5" s="5" t="s">
        <v>5</v>
      </c>
      <c r="B5" s="6">
        <v>4</v>
      </c>
      <c r="C5" s="5" t="s">
        <v>144</v>
      </c>
      <c r="D5" s="5" t="s">
        <v>125</v>
      </c>
    </row>
    <row r="6" spans="1:26" ht="12.75" customHeight="1">
      <c r="A6" s="5" t="s">
        <v>5</v>
      </c>
      <c r="B6" s="6">
        <v>5</v>
      </c>
      <c r="C6" s="5" t="s">
        <v>145</v>
      </c>
      <c r="D6" s="5" t="s">
        <v>107</v>
      </c>
    </row>
    <row r="7" spans="1:26" ht="12.75" customHeight="1">
      <c r="A7" s="12" t="s">
        <v>5</v>
      </c>
      <c r="B7" s="13">
        <v>6</v>
      </c>
      <c r="C7" s="12" t="s">
        <v>146</v>
      </c>
      <c r="D7" s="12" t="s">
        <v>113</v>
      </c>
    </row>
    <row r="8" spans="1:26" ht="12.75" customHeight="1">
      <c r="A8" s="12" t="s">
        <v>5</v>
      </c>
      <c r="B8" s="13">
        <v>7</v>
      </c>
      <c r="C8" s="12" t="s">
        <v>147</v>
      </c>
      <c r="D8" s="12" t="s">
        <v>125</v>
      </c>
    </row>
    <row r="9" spans="1:26" ht="12.75" customHeight="1">
      <c r="A9" s="12" t="s">
        <v>5</v>
      </c>
      <c r="B9" s="13">
        <v>8</v>
      </c>
      <c r="C9" s="12" t="s">
        <v>148</v>
      </c>
      <c r="D9" s="12" t="s">
        <v>107</v>
      </c>
    </row>
    <row r="10" spans="1:26" ht="12.75" customHeight="1">
      <c r="A10" s="12" t="s">
        <v>5</v>
      </c>
      <c r="B10" s="13">
        <v>9</v>
      </c>
      <c r="C10" s="12"/>
      <c r="D10" s="12"/>
    </row>
    <row r="11" spans="1:26" ht="12.75" customHeight="1">
      <c r="A11" s="12" t="s">
        <v>5</v>
      </c>
      <c r="B11" s="13">
        <v>10</v>
      </c>
      <c r="C11" s="12"/>
      <c r="D11" s="12"/>
    </row>
    <row r="12" spans="1:26" ht="12.75" customHeight="1">
      <c r="A12" s="7" t="s">
        <v>93</v>
      </c>
      <c r="B12" s="6">
        <v>1</v>
      </c>
      <c r="C12" s="5" t="s">
        <v>112</v>
      </c>
      <c r="D12" s="5" t="s">
        <v>112</v>
      </c>
    </row>
    <row r="13" spans="1:26" ht="12.75" customHeight="1">
      <c r="A13" s="7" t="s">
        <v>93</v>
      </c>
      <c r="B13" s="6">
        <v>2</v>
      </c>
      <c r="C13" s="5" t="s">
        <v>120</v>
      </c>
      <c r="D13" s="5" t="s">
        <v>120</v>
      </c>
    </row>
    <row r="14" spans="1:26" ht="12.75" customHeight="1">
      <c r="A14" s="7" t="s">
        <v>93</v>
      </c>
      <c r="B14" s="6">
        <v>3</v>
      </c>
      <c r="C14" s="5"/>
      <c r="D14" s="5"/>
    </row>
    <row r="15" spans="1:26" ht="12.75" customHeight="1">
      <c r="A15" s="7" t="s">
        <v>93</v>
      </c>
      <c r="B15" s="6">
        <v>4</v>
      </c>
      <c r="C15" s="5"/>
      <c r="D15" s="5"/>
    </row>
    <row r="16" spans="1:26" ht="12.75" customHeight="1">
      <c r="A16" s="7" t="s">
        <v>93</v>
      </c>
      <c r="B16" s="6">
        <v>5</v>
      </c>
      <c r="C16" s="5"/>
      <c r="D16" s="5"/>
    </row>
    <row r="17" spans="1:4" ht="12.75" customHeight="1">
      <c r="A17" s="14" t="s">
        <v>93</v>
      </c>
      <c r="B17" s="13">
        <v>6</v>
      </c>
      <c r="C17" s="12"/>
      <c r="D17" s="12"/>
    </row>
    <row r="18" spans="1:4" ht="12.75" customHeight="1">
      <c r="A18" s="14" t="s">
        <v>93</v>
      </c>
      <c r="B18" s="13">
        <v>7</v>
      </c>
      <c r="C18" s="12"/>
      <c r="D18" s="12"/>
    </row>
    <row r="19" spans="1:4" ht="12.75" customHeight="1">
      <c r="A19" s="14" t="s">
        <v>93</v>
      </c>
      <c r="B19" s="13">
        <v>8</v>
      </c>
      <c r="C19" s="12"/>
      <c r="D19" s="12"/>
    </row>
    <row r="20" spans="1:4" ht="12.75" customHeight="1">
      <c r="A20" s="14" t="s">
        <v>93</v>
      </c>
      <c r="B20" s="13">
        <v>9</v>
      </c>
      <c r="C20" s="12"/>
      <c r="D20" s="12"/>
    </row>
    <row r="21" spans="1:4" ht="12.75" customHeight="1">
      <c r="A21" s="14" t="s">
        <v>93</v>
      </c>
      <c r="B21" s="13">
        <v>10</v>
      </c>
      <c r="C21" s="12"/>
      <c r="D21" s="12"/>
    </row>
    <row r="22" spans="1:4" ht="12.75" customHeight="1">
      <c r="A22" s="7" t="s">
        <v>7</v>
      </c>
      <c r="B22" s="6">
        <v>1</v>
      </c>
      <c r="C22" s="5" t="s">
        <v>123</v>
      </c>
      <c r="D22" s="5" t="s">
        <v>123</v>
      </c>
    </row>
    <row r="23" spans="1:4" ht="12.75" customHeight="1">
      <c r="A23" s="7" t="s">
        <v>7</v>
      </c>
      <c r="B23" s="6">
        <v>2</v>
      </c>
      <c r="C23" s="5" t="s">
        <v>112</v>
      </c>
      <c r="D23" s="5" t="s">
        <v>112</v>
      </c>
    </row>
    <row r="24" spans="1:4" ht="12.75" customHeight="1">
      <c r="A24" s="7" t="s">
        <v>7</v>
      </c>
      <c r="B24" s="6">
        <v>3</v>
      </c>
      <c r="C24" s="5" t="s">
        <v>119</v>
      </c>
      <c r="D24" s="5" t="s">
        <v>119</v>
      </c>
    </row>
    <row r="25" spans="1:4" ht="12.75" customHeight="1">
      <c r="A25" s="7" t="s">
        <v>7</v>
      </c>
      <c r="B25" s="6">
        <v>4</v>
      </c>
      <c r="C25" s="5" t="s">
        <v>107</v>
      </c>
      <c r="D25" s="5" t="s">
        <v>107</v>
      </c>
    </row>
    <row r="26" spans="1:4" ht="12.75" customHeight="1">
      <c r="A26" s="7" t="s">
        <v>7</v>
      </c>
      <c r="B26" s="6">
        <v>5</v>
      </c>
      <c r="C26" s="5" t="s">
        <v>113</v>
      </c>
      <c r="D26" s="5" t="s">
        <v>113</v>
      </c>
    </row>
    <row r="27" spans="1:4" ht="12.75" customHeight="1">
      <c r="A27" s="49" t="s">
        <v>7</v>
      </c>
      <c r="B27" s="50">
        <v>6</v>
      </c>
      <c r="C27" s="51" t="s">
        <v>149</v>
      </c>
      <c r="D27" s="51" t="s">
        <v>124</v>
      </c>
    </row>
    <row r="28" spans="1:4" ht="12.75" customHeight="1">
      <c r="A28" s="14" t="s">
        <v>7</v>
      </c>
      <c r="B28" s="13">
        <v>7</v>
      </c>
      <c r="C28" s="12" t="s">
        <v>150</v>
      </c>
      <c r="D28" s="12" t="s">
        <v>125</v>
      </c>
    </row>
    <row r="29" spans="1:4" ht="12.75" customHeight="1">
      <c r="A29" s="14" t="s">
        <v>7</v>
      </c>
      <c r="B29" s="13">
        <v>8</v>
      </c>
      <c r="C29" s="12"/>
      <c r="D29" s="12"/>
    </row>
    <row r="30" spans="1:4" ht="12.75" customHeight="1">
      <c r="A30" s="14" t="s">
        <v>7</v>
      </c>
      <c r="B30" s="13">
        <v>9</v>
      </c>
      <c r="C30" s="12"/>
      <c r="D30" s="12"/>
    </row>
    <row r="31" spans="1:4" ht="12.75" customHeight="1">
      <c r="A31" s="14" t="s">
        <v>7</v>
      </c>
      <c r="B31" s="13">
        <v>10</v>
      </c>
      <c r="C31" s="14"/>
      <c r="D31" s="12"/>
    </row>
    <row r="32" spans="1:4" ht="12.75" customHeight="1">
      <c r="A32" s="7" t="s">
        <v>81</v>
      </c>
      <c r="B32" s="6">
        <v>1</v>
      </c>
      <c r="C32" s="52" t="s">
        <v>151</v>
      </c>
      <c r="D32" s="5" t="s">
        <v>125</v>
      </c>
    </row>
    <row r="33" spans="1:4" ht="12.75" customHeight="1">
      <c r="A33" s="7" t="s">
        <v>81</v>
      </c>
      <c r="B33" s="6">
        <v>2</v>
      </c>
      <c r="C33" s="5" t="s">
        <v>152</v>
      </c>
      <c r="D33" s="5" t="s">
        <v>113</v>
      </c>
    </row>
    <row r="34" spans="1:4" ht="12.75" customHeight="1">
      <c r="A34" s="7" t="s">
        <v>81</v>
      </c>
      <c r="B34" s="6">
        <v>3</v>
      </c>
      <c r="C34" s="5" t="s">
        <v>153</v>
      </c>
      <c r="D34" s="5" t="s">
        <v>120</v>
      </c>
    </row>
    <row r="35" spans="1:4" ht="12.75" customHeight="1">
      <c r="A35" s="7" t="s">
        <v>81</v>
      </c>
      <c r="B35" s="6">
        <v>4</v>
      </c>
      <c r="C35" s="5" t="s">
        <v>154</v>
      </c>
      <c r="D35" s="5" t="s">
        <v>110</v>
      </c>
    </row>
    <row r="36" spans="1:4" ht="12.75" customHeight="1">
      <c r="A36" s="7" t="s">
        <v>81</v>
      </c>
      <c r="B36" s="6">
        <v>5</v>
      </c>
      <c r="C36" s="51" t="s">
        <v>155</v>
      </c>
      <c r="D36" s="51" t="s">
        <v>123</v>
      </c>
    </row>
    <row r="37" spans="1:4" ht="12.75" customHeight="1">
      <c r="A37" s="14" t="s">
        <v>81</v>
      </c>
      <c r="B37" s="13">
        <v>6</v>
      </c>
      <c r="C37" s="12" t="s">
        <v>156</v>
      </c>
      <c r="D37" s="12" t="s">
        <v>119</v>
      </c>
    </row>
    <row r="38" spans="1:4" ht="12.75" customHeight="1">
      <c r="A38" s="14" t="s">
        <v>81</v>
      </c>
      <c r="B38" s="13">
        <v>7</v>
      </c>
      <c r="C38" s="12" t="s">
        <v>157</v>
      </c>
      <c r="D38" s="12" t="s">
        <v>112</v>
      </c>
    </row>
    <row r="39" spans="1:4" ht="12.75" customHeight="1">
      <c r="A39" s="14" t="s">
        <v>81</v>
      </c>
      <c r="B39" s="13">
        <v>8</v>
      </c>
      <c r="C39" s="12"/>
      <c r="D39" s="12"/>
    </row>
    <row r="40" spans="1:4" ht="12.75" customHeight="1">
      <c r="A40" s="14" t="s">
        <v>81</v>
      </c>
      <c r="B40" s="13">
        <v>9</v>
      </c>
      <c r="C40" s="14"/>
      <c r="D40" s="14"/>
    </row>
    <row r="41" spans="1:4" ht="12.75" customHeight="1">
      <c r="A41" s="14" t="s">
        <v>81</v>
      </c>
      <c r="B41" s="13">
        <v>10</v>
      </c>
      <c r="C41" s="14"/>
      <c r="D41" s="14"/>
    </row>
    <row r="42" spans="1:4" ht="12.75" customHeight="1">
      <c r="A42" s="7" t="s">
        <v>8</v>
      </c>
      <c r="B42" s="6">
        <v>1</v>
      </c>
      <c r="C42" s="5" t="s">
        <v>158</v>
      </c>
      <c r="D42" s="5" t="s">
        <v>107</v>
      </c>
    </row>
    <row r="43" spans="1:4" ht="12.75" customHeight="1">
      <c r="A43" s="7" t="s">
        <v>8</v>
      </c>
      <c r="B43" s="6">
        <v>2</v>
      </c>
      <c r="C43" s="5" t="s">
        <v>159</v>
      </c>
      <c r="D43" s="5" t="s">
        <v>111</v>
      </c>
    </row>
    <row r="44" spans="1:4" ht="12.75" customHeight="1">
      <c r="A44" s="7" t="s">
        <v>8</v>
      </c>
      <c r="B44" s="6">
        <v>3</v>
      </c>
      <c r="C44" s="5" t="s">
        <v>160</v>
      </c>
      <c r="D44" s="5" t="s">
        <v>112</v>
      </c>
    </row>
    <row r="45" spans="1:4" ht="12.75" customHeight="1">
      <c r="A45" s="7" t="s">
        <v>8</v>
      </c>
      <c r="B45" s="6">
        <v>4</v>
      </c>
      <c r="C45" s="5" t="s">
        <v>161</v>
      </c>
      <c r="D45" s="5" t="s">
        <v>121</v>
      </c>
    </row>
    <row r="46" spans="1:4" ht="12.75" customHeight="1">
      <c r="A46" s="7" t="s">
        <v>8</v>
      </c>
      <c r="B46" s="6">
        <v>5</v>
      </c>
      <c r="C46" s="5" t="s">
        <v>162</v>
      </c>
      <c r="D46" s="5" t="s">
        <v>115</v>
      </c>
    </row>
    <row r="47" spans="1:4" ht="12.75" customHeight="1">
      <c r="A47" s="14" t="s">
        <v>8</v>
      </c>
      <c r="B47" s="13">
        <v>6</v>
      </c>
      <c r="C47" s="12" t="s">
        <v>163</v>
      </c>
      <c r="D47" s="12" t="s">
        <v>119</v>
      </c>
    </row>
    <row r="48" spans="1:4" ht="12.75" customHeight="1">
      <c r="A48" s="14" t="s">
        <v>8</v>
      </c>
      <c r="B48" s="13">
        <v>7</v>
      </c>
      <c r="C48" s="12"/>
      <c r="D48" s="12"/>
    </row>
    <row r="49" spans="1:4" ht="12.75" customHeight="1">
      <c r="A49" s="14" t="s">
        <v>8</v>
      </c>
      <c r="B49" s="13">
        <v>8</v>
      </c>
      <c r="C49" s="14"/>
      <c r="D49" s="14"/>
    </row>
    <row r="50" spans="1:4" ht="12.75" customHeight="1">
      <c r="A50" s="14" t="s">
        <v>8</v>
      </c>
      <c r="B50" s="13">
        <v>9</v>
      </c>
      <c r="C50" s="14"/>
      <c r="D50" s="14"/>
    </row>
    <row r="51" spans="1:4" ht="12.75" customHeight="1">
      <c r="A51" s="14" t="s">
        <v>8</v>
      </c>
      <c r="B51" s="13">
        <v>10</v>
      </c>
      <c r="C51" s="14"/>
      <c r="D51" s="14"/>
    </row>
    <row r="52" spans="1:4" ht="12.75" customHeight="1">
      <c r="A52" s="7" t="s">
        <v>68</v>
      </c>
      <c r="B52" s="6">
        <v>1</v>
      </c>
      <c r="C52" s="5" t="s">
        <v>164</v>
      </c>
      <c r="D52" s="5" t="s">
        <v>109</v>
      </c>
    </row>
    <row r="53" spans="1:4" ht="12.75" customHeight="1">
      <c r="A53" s="7" t="s">
        <v>68</v>
      </c>
      <c r="B53" s="6">
        <v>2</v>
      </c>
      <c r="C53" s="5" t="s">
        <v>165</v>
      </c>
      <c r="D53" s="5" t="s">
        <v>112</v>
      </c>
    </row>
    <row r="54" spans="1:4" ht="12.75" customHeight="1">
      <c r="A54" s="7" t="s">
        <v>68</v>
      </c>
      <c r="B54" s="6">
        <v>3</v>
      </c>
      <c r="C54" s="5" t="s">
        <v>166</v>
      </c>
      <c r="D54" s="5" t="s">
        <v>120</v>
      </c>
    </row>
    <row r="55" spans="1:4" ht="12.75" customHeight="1">
      <c r="A55" s="7" t="s">
        <v>68</v>
      </c>
      <c r="B55" s="6">
        <v>4</v>
      </c>
      <c r="C55" s="5" t="s">
        <v>167</v>
      </c>
      <c r="D55" s="5" t="s">
        <v>111</v>
      </c>
    </row>
    <row r="56" spans="1:4" ht="12.75" customHeight="1">
      <c r="A56" s="7" t="s">
        <v>68</v>
      </c>
      <c r="B56" s="6">
        <v>5</v>
      </c>
      <c r="C56" s="5" t="s">
        <v>168</v>
      </c>
      <c r="D56" s="5" t="s">
        <v>123</v>
      </c>
    </row>
    <row r="57" spans="1:4" ht="12.75" customHeight="1">
      <c r="A57" s="14" t="s">
        <v>68</v>
      </c>
      <c r="B57" s="13">
        <v>6</v>
      </c>
      <c r="C57" s="12" t="s">
        <v>169</v>
      </c>
      <c r="D57" s="12" t="s">
        <v>113</v>
      </c>
    </row>
    <row r="58" spans="1:4" ht="12.75" customHeight="1">
      <c r="A58" s="14" t="s">
        <v>68</v>
      </c>
      <c r="B58" s="13">
        <v>7</v>
      </c>
      <c r="C58" s="12" t="s">
        <v>170</v>
      </c>
      <c r="D58" s="12" t="s">
        <v>30</v>
      </c>
    </row>
    <row r="59" spans="1:4" ht="12.75" customHeight="1">
      <c r="A59" s="14" t="s">
        <v>68</v>
      </c>
      <c r="B59" s="13">
        <v>8</v>
      </c>
      <c r="C59" s="12" t="s">
        <v>171</v>
      </c>
      <c r="D59" s="12" t="s">
        <v>117</v>
      </c>
    </row>
    <row r="60" spans="1:4" ht="12.75" customHeight="1">
      <c r="A60" s="14" t="s">
        <v>68</v>
      </c>
      <c r="B60" s="13">
        <v>9</v>
      </c>
      <c r="C60" s="12" t="s">
        <v>172</v>
      </c>
      <c r="D60" s="12" t="s">
        <v>119</v>
      </c>
    </row>
    <row r="61" spans="1:4" ht="12.75" customHeight="1">
      <c r="A61" s="14" t="s">
        <v>68</v>
      </c>
      <c r="B61" s="13">
        <v>10</v>
      </c>
      <c r="C61" s="12"/>
      <c r="D61" s="12"/>
    </row>
    <row r="62" spans="1:4" ht="12.75" customHeight="1">
      <c r="A62" s="7" t="s">
        <v>9</v>
      </c>
      <c r="B62" s="6">
        <v>1</v>
      </c>
      <c r="C62" s="5" t="s">
        <v>173</v>
      </c>
      <c r="D62" s="5" t="s">
        <v>107</v>
      </c>
    </row>
    <row r="63" spans="1:4" ht="12.75" customHeight="1">
      <c r="A63" s="7" t="s">
        <v>9</v>
      </c>
      <c r="B63" s="6">
        <v>2</v>
      </c>
      <c r="C63" s="5" t="s">
        <v>174</v>
      </c>
      <c r="D63" s="5" t="s">
        <v>107</v>
      </c>
    </row>
    <row r="64" spans="1:4" ht="12.75" customHeight="1">
      <c r="A64" s="7" t="s">
        <v>9</v>
      </c>
      <c r="B64" s="6">
        <v>3</v>
      </c>
      <c r="C64" s="5" t="s">
        <v>175</v>
      </c>
      <c r="D64" s="5" t="s">
        <v>109</v>
      </c>
    </row>
    <row r="65" spans="1:4" ht="12.75" customHeight="1">
      <c r="A65" s="7" t="s">
        <v>9</v>
      </c>
      <c r="B65" s="6">
        <v>4</v>
      </c>
      <c r="C65" s="5" t="s">
        <v>176</v>
      </c>
      <c r="D65" s="5" t="s">
        <v>109</v>
      </c>
    </row>
    <row r="66" spans="1:4" ht="12.75" customHeight="1">
      <c r="A66" s="7" t="s">
        <v>9</v>
      </c>
      <c r="B66" s="6">
        <v>5</v>
      </c>
      <c r="C66" s="51" t="s">
        <v>177</v>
      </c>
      <c r="D66" s="51" t="s">
        <v>113</v>
      </c>
    </row>
    <row r="67" spans="1:4" ht="12.75" customHeight="1">
      <c r="A67" s="14" t="s">
        <v>9</v>
      </c>
      <c r="B67" s="13">
        <v>6</v>
      </c>
      <c r="C67" s="12" t="s">
        <v>178</v>
      </c>
      <c r="D67" s="12" t="s">
        <v>111</v>
      </c>
    </row>
    <row r="68" spans="1:4" ht="12.75" customHeight="1">
      <c r="A68" s="14" t="s">
        <v>9</v>
      </c>
      <c r="B68" s="13">
        <v>7</v>
      </c>
      <c r="C68" s="12" t="s">
        <v>179</v>
      </c>
      <c r="D68" s="12" t="s">
        <v>111</v>
      </c>
    </row>
    <row r="69" spans="1:4" ht="12.75" customHeight="1">
      <c r="A69" s="14" t="s">
        <v>9</v>
      </c>
      <c r="B69" s="13">
        <v>8</v>
      </c>
      <c r="C69" s="12" t="s">
        <v>180</v>
      </c>
      <c r="D69" s="12" t="s">
        <v>113</v>
      </c>
    </row>
    <row r="70" spans="1:4" ht="12.75" customHeight="1">
      <c r="A70" s="14" t="s">
        <v>9</v>
      </c>
      <c r="B70" s="13">
        <v>9</v>
      </c>
      <c r="C70" s="12" t="s">
        <v>181</v>
      </c>
      <c r="D70" s="12" t="s">
        <v>123</v>
      </c>
    </row>
    <row r="71" spans="1:4" ht="12.75" customHeight="1">
      <c r="A71" s="14" t="s">
        <v>9</v>
      </c>
      <c r="B71" s="13">
        <v>10</v>
      </c>
      <c r="C71" s="12"/>
      <c r="D71" s="12"/>
    </row>
    <row r="72" spans="1:4" ht="12.75" customHeight="1">
      <c r="A72" s="7" t="s">
        <v>10</v>
      </c>
      <c r="B72" s="6">
        <v>1</v>
      </c>
      <c r="C72" s="5" t="s">
        <v>182</v>
      </c>
      <c r="D72" s="5" t="s">
        <v>115</v>
      </c>
    </row>
    <row r="73" spans="1:4" ht="12.75" customHeight="1">
      <c r="A73" s="7" t="s">
        <v>10</v>
      </c>
      <c r="B73" s="6">
        <v>2</v>
      </c>
      <c r="C73" s="5" t="s">
        <v>183</v>
      </c>
      <c r="D73" s="5" t="s">
        <v>109</v>
      </c>
    </row>
    <row r="74" spans="1:4" ht="12.75" customHeight="1">
      <c r="A74" s="7" t="s">
        <v>10</v>
      </c>
      <c r="B74" s="6">
        <v>3</v>
      </c>
      <c r="C74" s="5" t="s">
        <v>184</v>
      </c>
      <c r="D74" s="5" t="s">
        <v>117</v>
      </c>
    </row>
    <row r="75" spans="1:4" ht="12.75" customHeight="1">
      <c r="A75" s="7" t="s">
        <v>10</v>
      </c>
      <c r="B75" s="6">
        <v>4</v>
      </c>
      <c r="C75" s="5" t="s">
        <v>185</v>
      </c>
      <c r="D75" s="5" t="s">
        <v>123</v>
      </c>
    </row>
    <row r="76" spans="1:4" ht="12.75" customHeight="1">
      <c r="A76" s="7" t="s">
        <v>10</v>
      </c>
      <c r="B76" s="6">
        <v>5</v>
      </c>
      <c r="C76" s="5" t="s">
        <v>186</v>
      </c>
      <c r="D76" s="5" t="s">
        <v>112</v>
      </c>
    </row>
    <row r="77" spans="1:4" ht="12.75" customHeight="1">
      <c r="A77" s="14" t="s">
        <v>10</v>
      </c>
      <c r="B77" s="13">
        <v>6</v>
      </c>
      <c r="C77" s="12" t="s">
        <v>187</v>
      </c>
      <c r="D77" s="12" t="s">
        <v>109</v>
      </c>
    </row>
    <row r="78" spans="1:4" ht="12.75" customHeight="1">
      <c r="A78" s="14" t="s">
        <v>10</v>
      </c>
      <c r="B78" s="13">
        <v>7</v>
      </c>
      <c r="C78" s="12" t="s">
        <v>188</v>
      </c>
      <c r="D78" s="12" t="s">
        <v>119</v>
      </c>
    </row>
    <row r="79" spans="1:4" ht="12.75" customHeight="1">
      <c r="A79" s="14" t="s">
        <v>10</v>
      </c>
      <c r="B79" s="13">
        <v>8</v>
      </c>
      <c r="C79" s="12" t="s">
        <v>189</v>
      </c>
      <c r="D79" s="12" t="s">
        <v>125</v>
      </c>
    </row>
    <row r="80" spans="1:4" ht="12.75" customHeight="1">
      <c r="A80" s="14" t="s">
        <v>10</v>
      </c>
      <c r="B80" s="13">
        <v>9</v>
      </c>
      <c r="C80" s="12" t="s">
        <v>190</v>
      </c>
      <c r="D80" s="12" t="s">
        <v>111</v>
      </c>
    </row>
    <row r="81" spans="1:4" ht="12.75" customHeight="1">
      <c r="A81" s="14" t="s">
        <v>10</v>
      </c>
      <c r="B81" s="13">
        <v>10</v>
      </c>
      <c r="C81" s="12" t="s">
        <v>191</v>
      </c>
      <c r="D81" s="12" t="s">
        <v>107</v>
      </c>
    </row>
    <row r="82" spans="1:4" ht="12.75" customHeight="1">
      <c r="A82" s="7" t="s">
        <v>11</v>
      </c>
      <c r="B82" s="6">
        <v>1</v>
      </c>
      <c r="C82" s="5" t="s">
        <v>192</v>
      </c>
      <c r="D82" s="5" t="s">
        <v>113</v>
      </c>
    </row>
    <row r="83" spans="1:4" ht="12.75" customHeight="1">
      <c r="A83" s="7" t="s">
        <v>11</v>
      </c>
      <c r="B83" s="6">
        <v>2</v>
      </c>
      <c r="C83" s="5" t="s">
        <v>193</v>
      </c>
      <c r="D83" s="5" t="s">
        <v>113</v>
      </c>
    </row>
    <row r="84" spans="1:4" ht="12.75" customHeight="1">
      <c r="A84" s="7" t="s">
        <v>11</v>
      </c>
      <c r="B84" s="6">
        <v>3</v>
      </c>
      <c r="C84" s="5" t="s">
        <v>194</v>
      </c>
      <c r="D84" s="5" t="s">
        <v>115</v>
      </c>
    </row>
    <row r="85" spans="1:4" ht="12.75" customHeight="1">
      <c r="A85" s="7" t="s">
        <v>11</v>
      </c>
      <c r="B85" s="6">
        <v>4</v>
      </c>
      <c r="C85" s="5" t="s">
        <v>195</v>
      </c>
      <c r="D85" s="5" t="s">
        <v>119</v>
      </c>
    </row>
    <row r="86" spans="1:4" ht="12.75" customHeight="1">
      <c r="A86" s="7" t="s">
        <v>11</v>
      </c>
      <c r="B86" s="6">
        <v>5</v>
      </c>
      <c r="C86" s="5" t="s">
        <v>196</v>
      </c>
      <c r="D86" s="5" t="s">
        <v>111</v>
      </c>
    </row>
    <row r="87" spans="1:4" ht="12.75" customHeight="1">
      <c r="A87" s="14" t="s">
        <v>11</v>
      </c>
      <c r="B87" s="13">
        <v>6</v>
      </c>
      <c r="C87" s="12" t="s">
        <v>197</v>
      </c>
      <c r="D87" s="12" t="s">
        <v>107</v>
      </c>
    </row>
    <row r="88" spans="1:4" ht="12.75" customHeight="1">
      <c r="A88" s="14" t="s">
        <v>11</v>
      </c>
      <c r="B88" s="13">
        <v>7</v>
      </c>
      <c r="C88" s="12" t="s">
        <v>198</v>
      </c>
      <c r="D88" s="12" t="s">
        <v>119</v>
      </c>
    </row>
    <row r="89" spans="1:4" ht="12.75" customHeight="1">
      <c r="A89" s="14" t="s">
        <v>11</v>
      </c>
      <c r="B89" s="13">
        <v>8</v>
      </c>
      <c r="C89" s="12" t="s">
        <v>199</v>
      </c>
      <c r="D89" s="12" t="s">
        <v>117</v>
      </c>
    </row>
    <row r="90" spans="1:4" ht="12.75" customHeight="1">
      <c r="A90" s="14" t="s">
        <v>11</v>
      </c>
      <c r="B90" s="13">
        <v>9</v>
      </c>
      <c r="C90" s="12" t="s">
        <v>200</v>
      </c>
      <c r="D90" s="12" t="s">
        <v>112</v>
      </c>
    </row>
    <row r="91" spans="1:4" ht="12.75" customHeight="1">
      <c r="A91" s="14" t="s">
        <v>11</v>
      </c>
      <c r="B91" s="13">
        <v>10</v>
      </c>
      <c r="C91" s="12" t="s">
        <v>201</v>
      </c>
      <c r="D91" s="12" t="s">
        <v>117</v>
      </c>
    </row>
    <row r="92" spans="1:4" ht="13.5" customHeight="1">
      <c r="A92" s="7" t="s">
        <v>12</v>
      </c>
      <c r="B92" s="6">
        <v>1</v>
      </c>
      <c r="C92" s="5" t="s">
        <v>202</v>
      </c>
      <c r="D92" s="5" t="s">
        <v>107</v>
      </c>
    </row>
    <row r="93" spans="1:4" ht="13.5" customHeight="1">
      <c r="A93" s="7" t="s">
        <v>12</v>
      </c>
      <c r="B93" s="6">
        <v>2</v>
      </c>
      <c r="C93" s="5" t="s">
        <v>203</v>
      </c>
      <c r="D93" s="5" t="s">
        <v>107</v>
      </c>
    </row>
    <row r="94" spans="1:4" ht="13.5" customHeight="1">
      <c r="A94" s="7" t="s">
        <v>12</v>
      </c>
      <c r="B94" s="6">
        <v>3</v>
      </c>
      <c r="C94" s="5" t="s">
        <v>204</v>
      </c>
      <c r="D94" s="5" t="s">
        <v>107</v>
      </c>
    </row>
    <row r="95" spans="1:4" ht="13.5" customHeight="1">
      <c r="A95" s="7" t="s">
        <v>12</v>
      </c>
      <c r="B95" s="6">
        <v>4</v>
      </c>
      <c r="C95" s="51" t="s">
        <v>205</v>
      </c>
      <c r="D95" s="51" t="s">
        <v>112</v>
      </c>
    </row>
    <row r="96" spans="1:4" ht="13.5" customHeight="1">
      <c r="A96" s="7" t="s">
        <v>12</v>
      </c>
      <c r="B96" s="6">
        <v>5</v>
      </c>
      <c r="C96" s="51" t="s">
        <v>206</v>
      </c>
      <c r="D96" s="51" t="s">
        <v>119</v>
      </c>
    </row>
    <row r="97" spans="1:4" ht="12.75" customHeight="1">
      <c r="A97" s="14" t="s">
        <v>12</v>
      </c>
      <c r="B97" s="13">
        <v>6</v>
      </c>
      <c r="C97" s="12" t="s">
        <v>207</v>
      </c>
      <c r="D97" s="12" t="s">
        <v>115</v>
      </c>
    </row>
    <row r="98" spans="1:4" ht="12.75" customHeight="1">
      <c r="A98" s="14" t="s">
        <v>12</v>
      </c>
      <c r="B98" s="13">
        <v>7</v>
      </c>
      <c r="C98" s="12"/>
      <c r="D98" s="12"/>
    </row>
    <row r="99" spans="1:4" ht="12.75" customHeight="1">
      <c r="A99" s="14" t="s">
        <v>12</v>
      </c>
      <c r="B99" s="13">
        <v>8</v>
      </c>
      <c r="C99" s="12"/>
      <c r="D99" s="12"/>
    </row>
    <row r="100" spans="1:4" ht="12.75" customHeight="1">
      <c r="A100" s="14" t="s">
        <v>12</v>
      </c>
      <c r="B100" s="13">
        <v>9</v>
      </c>
      <c r="C100" s="12"/>
      <c r="D100" s="12"/>
    </row>
    <row r="101" spans="1:4" ht="12.75" customHeight="1">
      <c r="A101" s="14" t="s">
        <v>12</v>
      </c>
      <c r="B101" s="13">
        <v>10</v>
      </c>
      <c r="C101" s="12"/>
      <c r="D101" s="12"/>
    </row>
    <row r="102" spans="1:4" ht="12.75" customHeight="1">
      <c r="A102" s="7" t="s">
        <v>13</v>
      </c>
      <c r="B102" s="6">
        <v>1</v>
      </c>
      <c r="C102" s="5" t="s">
        <v>208</v>
      </c>
      <c r="D102" s="5" t="s">
        <v>107</v>
      </c>
    </row>
    <row r="103" spans="1:4" ht="12.75" customHeight="1">
      <c r="A103" s="7" t="s">
        <v>13</v>
      </c>
      <c r="B103" s="6">
        <v>2</v>
      </c>
      <c r="C103" s="5" t="s">
        <v>209</v>
      </c>
      <c r="D103" s="5" t="s">
        <v>120</v>
      </c>
    </row>
    <row r="104" spans="1:4" ht="12.75" customHeight="1">
      <c r="A104" s="7" t="s">
        <v>13</v>
      </c>
      <c r="B104" s="6">
        <v>3</v>
      </c>
      <c r="C104" s="5" t="s">
        <v>210</v>
      </c>
      <c r="D104" s="5" t="s">
        <v>109</v>
      </c>
    </row>
    <row r="105" spans="1:4" ht="12.75" customHeight="1">
      <c r="A105" s="7" t="s">
        <v>13</v>
      </c>
      <c r="B105" s="6">
        <v>4</v>
      </c>
      <c r="C105" s="5" t="s">
        <v>211</v>
      </c>
      <c r="D105" s="5" t="s">
        <v>111</v>
      </c>
    </row>
    <row r="106" spans="1:4" ht="12.75" customHeight="1">
      <c r="A106" s="7" t="s">
        <v>13</v>
      </c>
      <c r="B106" s="6">
        <v>5</v>
      </c>
      <c r="C106" s="5" t="s">
        <v>212</v>
      </c>
      <c r="D106" s="5" t="s">
        <v>115</v>
      </c>
    </row>
    <row r="107" spans="1:4" ht="12.75" customHeight="1">
      <c r="A107" s="14" t="s">
        <v>13</v>
      </c>
      <c r="B107" s="13">
        <v>6</v>
      </c>
      <c r="C107" s="12" t="s">
        <v>213</v>
      </c>
      <c r="D107" s="12" t="s">
        <v>112</v>
      </c>
    </row>
    <row r="108" spans="1:4" ht="12.75" customHeight="1">
      <c r="A108" s="14" t="s">
        <v>13</v>
      </c>
      <c r="B108" s="13">
        <v>7</v>
      </c>
      <c r="C108" s="12" t="s">
        <v>214</v>
      </c>
      <c r="D108" s="12" t="s">
        <v>25</v>
      </c>
    </row>
    <row r="109" spans="1:4" ht="12.75" customHeight="1">
      <c r="A109" s="14" t="s">
        <v>13</v>
      </c>
      <c r="B109" s="13">
        <v>8</v>
      </c>
      <c r="C109" s="12" t="s">
        <v>215</v>
      </c>
      <c r="D109" s="12" t="s">
        <v>125</v>
      </c>
    </row>
    <row r="110" spans="1:4" ht="12.75" customHeight="1">
      <c r="A110" s="14" t="s">
        <v>13</v>
      </c>
      <c r="B110" s="13">
        <v>9</v>
      </c>
      <c r="C110" s="12" t="s">
        <v>216</v>
      </c>
      <c r="D110" s="12" t="s">
        <v>24</v>
      </c>
    </row>
    <row r="111" spans="1:4" ht="12.75" customHeight="1">
      <c r="A111" s="14" t="s">
        <v>13</v>
      </c>
      <c r="B111" s="13">
        <v>10</v>
      </c>
      <c r="C111" s="12" t="s">
        <v>217</v>
      </c>
      <c r="D111" s="12" t="s">
        <v>113</v>
      </c>
    </row>
    <row r="112" spans="1:4" ht="12.75" customHeight="1">
      <c r="A112" s="7" t="s">
        <v>14</v>
      </c>
      <c r="B112" s="6">
        <v>1</v>
      </c>
      <c r="C112" s="5" t="s">
        <v>218</v>
      </c>
      <c r="D112" s="5" t="s">
        <v>113</v>
      </c>
    </row>
    <row r="113" spans="1:4" ht="12.75" customHeight="1">
      <c r="A113" s="7" t="s">
        <v>14</v>
      </c>
      <c r="B113" s="6">
        <v>2</v>
      </c>
      <c r="C113" s="5" t="s">
        <v>219</v>
      </c>
      <c r="D113" s="5" t="s">
        <v>115</v>
      </c>
    </row>
    <row r="114" spans="1:4" ht="12.75" customHeight="1">
      <c r="A114" s="7" t="s">
        <v>14</v>
      </c>
      <c r="B114" s="6">
        <v>3</v>
      </c>
      <c r="C114" s="53" t="s">
        <v>220</v>
      </c>
      <c r="D114" s="5" t="s">
        <v>107</v>
      </c>
    </row>
    <row r="115" spans="1:4" ht="12.75" customHeight="1">
      <c r="A115" s="7" t="s">
        <v>14</v>
      </c>
      <c r="B115" s="6">
        <v>4</v>
      </c>
      <c r="C115" s="5" t="s">
        <v>221</v>
      </c>
      <c r="D115" s="5" t="s">
        <v>112</v>
      </c>
    </row>
    <row r="116" spans="1:4" ht="12.75" customHeight="1">
      <c r="A116" s="7" t="s">
        <v>14</v>
      </c>
      <c r="B116" s="6">
        <v>5</v>
      </c>
      <c r="C116" s="5" t="s">
        <v>176</v>
      </c>
      <c r="D116" s="5" t="s">
        <v>109</v>
      </c>
    </row>
    <row r="117" spans="1:4" ht="12.75" customHeight="1">
      <c r="A117" s="14" t="s">
        <v>14</v>
      </c>
      <c r="B117" s="13">
        <v>6</v>
      </c>
      <c r="C117" s="12" t="s">
        <v>175</v>
      </c>
      <c r="D117" s="12" t="s">
        <v>109</v>
      </c>
    </row>
    <row r="118" spans="1:4" ht="12.75" customHeight="1">
      <c r="A118" s="14" t="s">
        <v>14</v>
      </c>
      <c r="B118" s="13">
        <v>7</v>
      </c>
      <c r="C118" s="12" t="s">
        <v>222</v>
      </c>
      <c r="D118" s="12" t="s">
        <v>121</v>
      </c>
    </row>
    <row r="119" spans="1:4" ht="12.75" customHeight="1">
      <c r="A119" s="14" t="s">
        <v>14</v>
      </c>
      <c r="B119" s="13">
        <v>8</v>
      </c>
      <c r="C119" s="12" t="s">
        <v>223</v>
      </c>
      <c r="D119" s="12" t="s">
        <v>114</v>
      </c>
    </row>
    <row r="120" spans="1:4" ht="12.75" customHeight="1">
      <c r="A120" s="14" t="s">
        <v>14</v>
      </c>
      <c r="B120" s="13">
        <v>9</v>
      </c>
      <c r="C120" s="12" t="s">
        <v>224</v>
      </c>
      <c r="D120" s="12" t="s">
        <v>115</v>
      </c>
    </row>
    <row r="121" spans="1:4" ht="12.75" customHeight="1">
      <c r="A121" s="14" t="s">
        <v>14</v>
      </c>
      <c r="B121" s="13">
        <v>10</v>
      </c>
      <c r="C121" s="12"/>
      <c r="D121" s="12"/>
    </row>
    <row r="122" spans="1:4" ht="12.75" customHeight="1">
      <c r="A122" s="7" t="s">
        <v>15</v>
      </c>
      <c r="B122" s="6">
        <v>1</v>
      </c>
      <c r="C122" s="5" t="s">
        <v>225</v>
      </c>
      <c r="D122" s="5" t="s">
        <v>112</v>
      </c>
    </row>
    <row r="123" spans="1:4" ht="12.75" customHeight="1">
      <c r="A123" s="7" t="s">
        <v>15</v>
      </c>
      <c r="B123" s="6">
        <v>2</v>
      </c>
      <c r="C123" s="5" t="s">
        <v>226</v>
      </c>
      <c r="D123" s="5" t="s">
        <v>124</v>
      </c>
    </row>
    <row r="124" spans="1:4" ht="12.75" customHeight="1">
      <c r="A124" s="7" t="s">
        <v>15</v>
      </c>
      <c r="B124" s="6">
        <v>3</v>
      </c>
      <c r="C124" s="53" t="s">
        <v>227</v>
      </c>
      <c r="D124" s="5" t="s">
        <v>115</v>
      </c>
    </row>
    <row r="125" spans="1:4" ht="12.75" customHeight="1">
      <c r="A125" s="7" t="s">
        <v>15</v>
      </c>
      <c r="B125" s="6">
        <v>4</v>
      </c>
      <c r="C125" s="5" t="s">
        <v>228</v>
      </c>
      <c r="D125" s="5" t="s">
        <v>121</v>
      </c>
    </row>
    <row r="126" spans="1:4" ht="12.75" customHeight="1">
      <c r="A126" s="7" t="s">
        <v>15</v>
      </c>
      <c r="B126" s="6">
        <v>5</v>
      </c>
      <c r="C126" s="5" t="s">
        <v>229</v>
      </c>
      <c r="D126" s="5" t="s">
        <v>119</v>
      </c>
    </row>
    <row r="127" spans="1:4" ht="12.75" customHeight="1">
      <c r="A127" s="14" t="s">
        <v>15</v>
      </c>
      <c r="B127" s="13">
        <v>6</v>
      </c>
      <c r="C127" s="12" t="s">
        <v>230</v>
      </c>
      <c r="D127" s="12" t="s">
        <v>30</v>
      </c>
    </row>
    <row r="128" spans="1:4" ht="12.75" customHeight="1">
      <c r="A128" s="14" t="s">
        <v>15</v>
      </c>
      <c r="B128" s="13">
        <v>7</v>
      </c>
      <c r="C128" s="12" t="s">
        <v>231</v>
      </c>
      <c r="D128" s="12" t="s">
        <v>111</v>
      </c>
    </row>
    <row r="129" spans="1:4" ht="12.75" customHeight="1">
      <c r="A129" s="14" t="s">
        <v>15</v>
      </c>
      <c r="B129" s="13">
        <v>8</v>
      </c>
      <c r="C129" s="12" t="s">
        <v>232</v>
      </c>
      <c r="D129" s="12" t="s">
        <v>107</v>
      </c>
    </row>
    <row r="130" spans="1:4" ht="12.75" customHeight="1">
      <c r="A130" s="14" t="s">
        <v>15</v>
      </c>
      <c r="B130" s="13">
        <v>9</v>
      </c>
      <c r="C130" s="12" t="s">
        <v>233</v>
      </c>
      <c r="D130" s="12" t="s">
        <v>112</v>
      </c>
    </row>
    <row r="131" spans="1:4" ht="12.75" customHeight="1">
      <c r="A131" s="14" t="s">
        <v>15</v>
      </c>
      <c r="B131" s="13">
        <v>10</v>
      </c>
      <c r="C131" s="12"/>
      <c r="D131" s="12"/>
    </row>
    <row r="132" spans="1:4" ht="12.75" customHeight="1">
      <c r="A132" s="7" t="s">
        <v>70</v>
      </c>
      <c r="B132" s="6">
        <v>1</v>
      </c>
      <c r="C132" s="5" t="s">
        <v>165</v>
      </c>
      <c r="D132" s="5" t="s">
        <v>112</v>
      </c>
    </row>
    <row r="133" spans="1:4" ht="12.75" customHeight="1">
      <c r="A133" s="7" t="s">
        <v>70</v>
      </c>
      <c r="B133" s="6">
        <v>2</v>
      </c>
      <c r="C133" s="5" t="s">
        <v>234</v>
      </c>
      <c r="D133" s="5" t="s">
        <v>110</v>
      </c>
    </row>
    <row r="134" spans="1:4" ht="12.75" customHeight="1">
      <c r="A134" s="7" t="s">
        <v>70</v>
      </c>
      <c r="B134" s="6">
        <v>3</v>
      </c>
      <c r="C134" s="5" t="s">
        <v>235</v>
      </c>
      <c r="D134" s="5" t="s">
        <v>119</v>
      </c>
    </row>
    <row r="135" spans="1:4" ht="12.75" customHeight="1">
      <c r="A135" s="7" t="s">
        <v>70</v>
      </c>
      <c r="B135" s="6">
        <v>4</v>
      </c>
      <c r="C135" s="5" t="s">
        <v>236</v>
      </c>
      <c r="D135" s="5" t="s">
        <v>113</v>
      </c>
    </row>
    <row r="136" spans="1:4" ht="12.75" customHeight="1">
      <c r="A136" s="7" t="s">
        <v>70</v>
      </c>
      <c r="B136" s="6">
        <v>5</v>
      </c>
      <c r="C136" s="5" t="s">
        <v>237</v>
      </c>
      <c r="D136" s="5" t="s">
        <v>109</v>
      </c>
    </row>
    <row r="137" spans="1:4" ht="12.75" customHeight="1">
      <c r="A137" s="14" t="s">
        <v>70</v>
      </c>
      <c r="B137" s="13">
        <v>6</v>
      </c>
      <c r="C137" s="12" t="s">
        <v>238</v>
      </c>
      <c r="D137" s="12" t="s">
        <v>121</v>
      </c>
    </row>
    <row r="138" spans="1:4" ht="12.75" customHeight="1">
      <c r="A138" s="14" t="s">
        <v>70</v>
      </c>
      <c r="B138" s="13">
        <v>7</v>
      </c>
      <c r="C138" s="12" t="s">
        <v>239</v>
      </c>
      <c r="D138" s="12" t="s">
        <v>112</v>
      </c>
    </row>
    <row r="139" spans="1:4" ht="12.75" customHeight="1">
      <c r="A139" s="14" t="s">
        <v>70</v>
      </c>
      <c r="B139" s="13">
        <v>8</v>
      </c>
      <c r="C139" s="12" t="s">
        <v>240</v>
      </c>
      <c r="D139" s="12" t="s">
        <v>125</v>
      </c>
    </row>
    <row r="140" spans="1:4" ht="12.75" customHeight="1">
      <c r="A140" s="14" t="s">
        <v>70</v>
      </c>
      <c r="B140" s="13">
        <v>9</v>
      </c>
      <c r="C140" s="12" t="s">
        <v>241</v>
      </c>
      <c r="D140" s="12" t="s">
        <v>24</v>
      </c>
    </row>
    <row r="141" spans="1:4" ht="12.75" customHeight="1">
      <c r="A141" s="14" t="s">
        <v>70</v>
      </c>
      <c r="B141" s="13">
        <v>10</v>
      </c>
      <c r="C141" s="12" t="s">
        <v>152</v>
      </c>
      <c r="D141" s="12" t="s">
        <v>113</v>
      </c>
    </row>
    <row r="142" spans="1:4" ht="12.75" customHeight="1">
      <c r="A142" s="7" t="s">
        <v>94</v>
      </c>
      <c r="B142" s="6">
        <v>1</v>
      </c>
      <c r="C142" s="5" t="s">
        <v>242</v>
      </c>
      <c r="D142" s="5" t="s">
        <v>112</v>
      </c>
    </row>
    <row r="143" spans="1:4" ht="12.75" customHeight="1">
      <c r="A143" s="7" t="s">
        <v>94</v>
      </c>
      <c r="B143" s="6">
        <v>2</v>
      </c>
      <c r="C143" s="5" t="s">
        <v>243</v>
      </c>
      <c r="D143" s="5" t="s">
        <v>120</v>
      </c>
    </row>
    <row r="144" spans="1:4" ht="12.75" customHeight="1">
      <c r="A144" s="7" t="s">
        <v>94</v>
      </c>
      <c r="B144" s="6">
        <v>3</v>
      </c>
      <c r="C144" s="5" t="s">
        <v>244</v>
      </c>
      <c r="D144" s="5" t="s">
        <v>123</v>
      </c>
    </row>
    <row r="145" spans="1:4" ht="12.75" customHeight="1">
      <c r="A145" s="7" t="s">
        <v>94</v>
      </c>
      <c r="B145" s="6">
        <v>4</v>
      </c>
      <c r="C145" s="5" t="s">
        <v>245</v>
      </c>
      <c r="D145" s="5" t="s">
        <v>115</v>
      </c>
    </row>
    <row r="146" spans="1:4" ht="12.75" customHeight="1">
      <c r="A146" s="7" t="s">
        <v>94</v>
      </c>
      <c r="B146" s="6">
        <v>5</v>
      </c>
      <c r="C146" s="5"/>
      <c r="D146" s="5"/>
    </row>
    <row r="147" spans="1:4" ht="12.75" customHeight="1">
      <c r="A147" s="14" t="s">
        <v>94</v>
      </c>
      <c r="B147" s="13">
        <v>6</v>
      </c>
      <c r="C147" s="14"/>
      <c r="D147" s="14"/>
    </row>
    <row r="148" spans="1:4" ht="12.75" customHeight="1">
      <c r="A148" s="14" t="s">
        <v>94</v>
      </c>
      <c r="B148" s="13">
        <v>7</v>
      </c>
      <c r="C148" s="14"/>
      <c r="D148" s="14"/>
    </row>
    <row r="149" spans="1:4" ht="12.75" customHeight="1">
      <c r="A149" s="14" t="s">
        <v>94</v>
      </c>
      <c r="B149" s="13">
        <v>8</v>
      </c>
      <c r="C149" s="14"/>
      <c r="D149" s="14"/>
    </row>
    <row r="150" spans="1:4" ht="12.75" customHeight="1">
      <c r="A150" s="14" t="s">
        <v>94</v>
      </c>
      <c r="B150" s="13">
        <v>9</v>
      </c>
      <c r="C150" s="14"/>
      <c r="D150" s="14"/>
    </row>
    <row r="151" spans="1:4" ht="12.75" customHeight="1">
      <c r="A151" s="14" t="s">
        <v>94</v>
      </c>
      <c r="B151" s="13">
        <v>10</v>
      </c>
      <c r="C151" s="14"/>
      <c r="D151" s="14"/>
    </row>
    <row r="152" spans="1:4" ht="12.75" customHeight="1">
      <c r="A152" s="7" t="s">
        <v>97</v>
      </c>
      <c r="B152" s="6">
        <v>1</v>
      </c>
      <c r="C152" s="5" t="s">
        <v>246</v>
      </c>
      <c r="D152" s="5" t="s">
        <v>111</v>
      </c>
    </row>
    <row r="153" spans="1:4" ht="12.75" customHeight="1">
      <c r="A153" s="7" t="s">
        <v>97</v>
      </c>
      <c r="B153" s="6">
        <v>2</v>
      </c>
      <c r="C153" s="5" t="s">
        <v>247</v>
      </c>
      <c r="D153" s="5" t="s">
        <v>112</v>
      </c>
    </row>
    <row r="154" spans="1:4" ht="12.75" customHeight="1">
      <c r="A154" s="7" t="s">
        <v>97</v>
      </c>
      <c r="B154" s="6">
        <v>3</v>
      </c>
      <c r="C154" s="5" t="s">
        <v>248</v>
      </c>
      <c r="D154" s="5" t="s">
        <v>123</v>
      </c>
    </row>
    <row r="155" spans="1:4" ht="12.75" customHeight="1">
      <c r="A155" s="7" t="s">
        <v>97</v>
      </c>
      <c r="B155" s="6">
        <v>4</v>
      </c>
      <c r="C155" s="5" t="s">
        <v>249</v>
      </c>
      <c r="D155" s="5" t="s">
        <v>115</v>
      </c>
    </row>
    <row r="156" spans="1:4" ht="12.75" customHeight="1">
      <c r="A156" s="7" t="s">
        <v>97</v>
      </c>
      <c r="B156" s="6">
        <v>5</v>
      </c>
      <c r="C156" s="5"/>
      <c r="D156" s="5"/>
    </row>
    <row r="157" spans="1:4" ht="12.75" customHeight="1">
      <c r="A157" s="14" t="s">
        <v>97</v>
      </c>
      <c r="B157" s="13">
        <v>6</v>
      </c>
      <c r="C157" s="12"/>
      <c r="D157" s="12"/>
    </row>
    <row r="158" spans="1:4" ht="12.75" customHeight="1">
      <c r="A158" s="14" t="s">
        <v>97</v>
      </c>
      <c r="B158" s="13">
        <v>7</v>
      </c>
      <c r="C158" s="12"/>
      <c r="D158" s="12"/>
    </row>
    <row r="159" spans="1:4" ht="12.75" customHeight="1">
      <c r="A159" s="14" t="s">
        <v>97</v>
      </c>
      <c r="B159" s="13">
        <v>8</v>
      </c>
      <c r="C159" s="12"/>
      <c r="D159" s="12"/>
    </row>
    <row r="160" spans="1:4" ht="12.75" customHeight="1">
      <c r="A160" s="14" t="s">
        <v>97</v>
      </c>
      <c r="B160" s="13">
        <v>9</v>
      </c>
      <c r="C160" s="12"/>
      <c r="D160" s="12"/>
    </row>
    <row r="161" spans="1:4" ht="12.75" customHeight="1">
      <c r="A161" s="14" t="s">
        <v>97</v>
      </c>
      <c r="B161" s="13">
        <v>10</v>
      </c>
      <c r="C161" s="12"/>
      <c r="D161" s="12"/>
    </row>
    <row r="162" spans="1:4" ht="12.75" customHeight="1">
      <c r="A162" s="7" t="s">
        <v>98</v>
      </c>
      <c r="B162" s="6">
        <v>1</v>
      </c>
      <c r="C162" s="5" t="s">
        <v>250</v>
      </c>
      <c r="D162" s="5" t="s">
        <v>111</v>
      </c>
    </row>
    <row r="163" spans="1:4" ht="12.75" customHeight="1">
      <c r="A163" s="7" t="s">
        <v>98</v>
      </c>
      <c r="B163" s="6">
        <v>2</v>
      </c>
      <c r="C163" s="5" t="s">
        <v>251</v>
      </c>
      <c r="D163" s="5" t="s">
        <v>125</v>
      </c>
    </row>
    <row r="164" spans="1:4" ht="12.75" customHeight="1">
      <c r="A164" s="7" t="s">
        <v>98</v>
      </c>
      <c r="B164" s="6">
        <v>3</v>
      </c>
      <c r="C164" s="5" t="s">
        <v>252</v>
      </c>
      <c r="D164" s="5" t="s">
        <v>115</v>
      </c>
    </row>
    <row r="165" spans="1:4" ht="12.75" customHeight="1">
      <c r="A165" s="7" t="s">
        <v>98</v>
      </c>
      <c r="B165" s="6">
        <v>4</v>
      </c>
      <c r="C165" s="5" t="s">
        <v>253</v>
      </c>
      <c r="D165" s="5" t="s">
        <v>123</v>
      </c>
    </row>
    <row r="166" spans="1:4" ht="12.75" customHeight="1">
      <c r="A166" s="7" t="s">
        <v>98</v>
      </c>
      <c r="B166" s="6">
        <v>5</v>
      </c>
      <c r="C166" s="5" t="s">
        <v>254</v>
      </c>
      <c r="D166" s="5" t="s">
        <v>112</v>
      </c>
    </row>
    <row r="167" spans="1:4" ht="12.75" customHeight="1">
      <c r="A167" s="14" t="s">
        <v>98</v>
      </c>
      <c r="B167" s="13">
        <v>6</v>
      </c>
      <c r="C167" s="14"/>
      <c r="D167" s="14"/>
    </row>
    <row r="168" spans="1:4" ht="12.75" customHeight="1">
      <c r="A168" s="14" t="s">
        <v>98</v>
      </c>
      <c r="B168" s="13">
        <v>7</v>
      </c>
      <c r="C168" s="14"/>
      <c r="D168" s="14"/>
    </row>
    <row r="169" spans="1:4" ht="12.75" customHeight="1">
      <c r="A169" s="14" t="s">
        <v>98</v>
      </c>
      <c r="B169" s="13">
        <v>8</v>
      </c>
      <c r="C169" s="14"/>
      <c r="D169" s="14"/>
    </row>
    <row r="170" spans="1:4" ht="12.75" customHeight="1">
      <c r="A170" s="14" t="s">
        <v>98</v>
      </c>
      <c r="B170" s="13">
        <v>9</v>
      </c>
      <c r="C170" s="14"/>
      <c r="D170" s="14"/>
    </row>
    <row r="171" spans="1:4" ht="12.75" customHeight="1">
      <c r="A171" s="14" t="s">
        <v>98</v>
      </c>
      <c r="B171" s="13">
        <v>10</v>
      </c>
      <c r="C171" s="14"/>
      <c r="D171" s="14"/>
    </row>
    <row r="172" spans="1:4" ht="12.75" customHeight="1">
      <c r="A172" s="7" t="s">
        <v>16</v>
      </c>
      <c r="B172" s="6">
        <v>1</v>
      </c>
      <c r="C172" s="5" t="s">
        <v>255</v>
      </c>
      <c r="D172" s="5" t="s">
        <v>107</v>
      </c>
    </row>
    <row r="173" spans="1:4" ht="12.75" customHeight="1">
      <c r="A173" s="7" t="s">
        <v>16</v>
      </c>
      <c r="B173" s="6">
        <v>2</v>
      </c>
      <c r="C173" s="5" t="s">
        <v>256</v>
      </c>
      <c r="D173" s="5" t="s">
        <v>111</v>
      </c>
    </row>
    <row r="174" spans="1:4" ht="12.75" customHeight="1">
      <c r="A174" s="7" t="s">
        <v>16</v>
      </c>
      <c r="B174" s="6">
        <v>3</v>
      </c>
      <c r="C174" s="5" t="s">
        <v>257</v>
      </c>
      <c r="D174" s="5" t="s">
        <v>115</v>
      </c>
    </row>
    <row r="175" spans="1:4" ht="12.75" customHeight="1">
      <c r="A175" s="7" t="s">
        <v>16</v>
      </c>
      <c r="B175" s="6">
        <v>4</v>
      </c>
      <c r="C175" s="5" t="s">
        <v>258</v>
      </c>
      <c r="D175" s="5" t="s">
        <v>113</v>
      </c>
    </row>
    <row r="176" spans="1:4" ht="12.75" customHeight="1">
      <c r="A176" s="7" t="s">
        <v>16</v>
      </c>
      <c r="B176" s="6">
        <v>5</v>
      </c>
      <c r="C176" s="5" t="s">
        <v>259</v>
      </c>
      <c r="D176" s="5" t="s">
        <v>123</v>
      </c>
    </row>
    <row r="177" spans="1:4" ht="12.75" customHeight="1">
      <c r="A177" s="14" t="s">
        <v>16</v>
      </c>
      <c r="B177" s="13">
        <v>6</v>
      </c>
      <c r="C177" s="14"/>
      <c r="D177" s="14"/>
    </row>
    <row r="178" spans="1:4" ht="12.75" customHeight="1">
      <c r="A178" s="14" t="s">
        <v>16</v>
      </c>
      <c r="B178" s="13">
        <v>7</v>
      </c>
      <c r="C178" s="14"/>
      <c r="D178" s="14"/>
    </row>
    <row r="179" spans="1:4" ht="12.75" customHeight="1">
      <c r="A179" s="14" t="s">
        <v>16</v>
      </c>
      <c r="B179" s="13">
        <v>8</v>
      </c>
      <c r="C179" s="14"/>
      <c r="D179" s="14"/>
    </row>
    <row r="180" spans="1:4" ht="12.75" customHeight="1">
      <c r="A180" s="14" t="s">
        <v>16</v>
      </c>
      <c r="B180" s="13">
        <v>9</v>
      </c>
      <c r="C180" s="14"/>
      <c r="D180" s="14"/>
    </row>
    <row r="181" spans="1:4" ht="12.75" customHeight="1">
      <c r="A181" s="14" t="s">
        <v>16</v>
      </c>
      <c r="B181" s="13">
        <v>10</v>
      </c>
      <c r="C181" s="14"/>
      <c r="D181" s="14"/>
    </row>
    <row r="182" spans="1:4" ht="12.75" customHeight="1">
      <c r="A182" s="7" t="s">
        <v>17</v>
      </c>
      <c r="B182" s="6">
        <v>1</v>
      </c>
      <c r="C182" s="5" t="s">
        <v>260</v>
      </c>
      <c r="D182" s="5" t="s">
        <v>111</v>
      </c>
    </row>
    <row r="183" spans="1:4" ht="12.75" customHeight="1">
      <c r="A183" s="7" t="s">
        <v>17</v>
      </c>
      <c r="B183" s="6">
        <v>2</v>
      </c>
      <c r="C183" s="5" t="s">
        <v>261</v>
      </c>
      <c r="D183" s="5" t="s">
        <v>107</v>
      </c>
    </row>
    <row r="184" spans="1:4" ht="12.75" customHeight="1">
      <c r="A184" s="7" t="s">
        <v>17</v>
      </c>
      <c r="B184" s="6">
        <v>3</v>
      </c>
      <c r="C184" s="5" t="s">
        <v>262</v>
      </c>
      <c r="D184" s="5" t="s">
        <v>112</v>
      </c>
    </row>
    <row r="185" spans="1:4" ht="12.75" customHeight="1">
      <c r="A185" s="7" t="s">
        <v>17</v>
      </c>
      <c r="B185" s="6">
        <v>4</v>
      </c>
      <c r="C185" s="5" t="s">
        <v>263</v>
      </c>
      <c r="D185" s="5" t="s">
        <v>112</v>
      </c>
    </row>
    <row r="186" spans="1:4" ht="12.75" customHeight="1">
      <c r="A186" s="7" t="s">
        <v>17</v>
      </c>
      <c r="B186" s="6">
        <v>5</v>
      </c>
      <c r="C186" s="5" t="s">
        <v>264</v>
      </c>
      <c r="D186" s="5" t="s">
        <v>115</v>
      </c>
    </row>
    <row r="187" spans="1:4" ht="12.75" customHeight="1">
      <c r="A187" s="14" t="s">
        <v>17</v>
      </c>
      <c r="B187" s="13">
        <v>6</v>
      </c>
      <c r="C187" s="12" t="s">
        <v>265</v>
      </c>
      <c r="D187" s="12" t="s">
        <v>107</v>
      </c>
    </row>
    <row r="188" spans="1:4" ht="12.75" customHeight="1">
      <c r="A188" s="14" t="s">
        <v>17</v>
      </c>
      <c r="B188" s="13">
        <v>7</v>
      </c>
      <c r="C188" s="12" t="s">
        <v>266</v>
      </c>
      <c r="D188" s="12" t="s">
        <v>119</v>
      </c>
    </row>
    <row r="189" spans="1:4" ht="12.75" customHeight="1">
      <c r="A189" s="14" t="s">
        <v>17</v>
      </c>
      <c r="B189" s="13">
        <v>8</v>
      </c>
      <c r="C189" s="12" t="s">
        <v>267</v>
      </c>
      <c r="D189" s="12" t="s">
        <v>121</v>
      </c>
    </row>
    <row r="190" spans="1:4" ht="12.75" customHeight="1">
      <c r="A190" s="14" t="s">
        <v>17</v>
      </c>
      <c r="B190" s="13">
        <v>9</v>
      </c>
      <c r="C190" s="12" t="s">
        <v>268</v>
      </c>
      <c r="D190" s="12" t="s">
        <v>121</v>
      </c>
    </row>
    <row r="191" spans="1:4" ht="12.75" customHeight="1">
      <c r="A191" s="14" t="s">
        <v>17</v>
      </c>
      <c r="B191" s="13">
        <v>10</v>
      </c>
      <c r="C191" s="12" t="s">
        <v>269</v>
      </c>
      <c r="D191" s="12" t="s">
        <v>115</v>
      </c>
    </row>
    <row r="192" spans="1:4" ht="12.75" customHeight="1">
      <c r="A192" s="7" t="s">
        <v>18</v>
      </c>
      <c r="B192" s="6">
        <v>1</v>
      </c>
      <c r="C192" s="5" t="s">
        <v>203</v>
      </c>
      <c r="D192" s="5" t="s">
        <v>107</v>
      </c>
    </row>
    <row r="193" spans="1:4" ht="12.75" customHeight="1">
      <c r="A193" s="7" t="s">
        <v>18</v>
      </c>
      <c r="B193" s="6">
        <v>2</v>
      </c>
      <c r="C193" s="5" t="s">
        <v>270</v>
      </c>
      <c r="D193" s="5" t="s">
        <v>115</v>
      </c>
    </row>
    <row r="194" spans="1:4" ht="12.75" customHeight="1">
      <c r="A194" s="7" t="s">
        <v>18</v>
      </c>
      <c r="B194" s="6">
        <v>3</v>
      </c>
      <c r="C194" s="5" t="s">
        <v>271</v>
      </c>
      <c r="D194" s="5" t="s">
        <v>122</v>
      </c>
    </row>
    <row r="195" spans="1:4" ht="12.75" customHeight="1">
      <c r="A195" s="7" t="s">
        <v>18</v>
      </c>
      <c r="B195" s="6">
        <v>4</v>
      </c>
      <c r="C195" s="5" t="s">
        <v>272</v>
      </c>
      <c r="D195" s="5" t="s">
        <v>107</v>
      </c>
    </row>
    <row r="196" spans="1:4" ht="12.75" customHeight="1">
      <c r="A196" s="7" t="s">
        <v>18</v>
      </c>
      <c r="B196" s="6">
        <v>5</v>
      </c>
      <c r="C196" s="51" t="s">
        <v>273</v>
      </c>
      <c r="D196" s="51" t="s">
        <v>112</v>
      </c>
    </row>
    <row r="197" spans="1:4" ht="12.75" customHeight="1">
      <c r="A197" s="14" t="s">
        <v>18</v>
      </c>
      <c r="B197" s="13">
        <v>6</v>
      </c>
      <c r="C197" s="12" t="s">
        <v>274</v>
      </c>
      <c r="D197" s="12" t="s">
        <v>111</v>
      </c>
    </row>
    <row r="198" spans="1:4" ht="12.75" customHeight="1">
      <c r="A198" s="14" t="s">
        <v>18</v>
      </c>
      <c r="B198" s="13">
        <v>7</v>
      </c>
      <c r="C198" s="12" t="s">
        <v>275</v>
      </c>
      <c r="D198" s="12" t="s">
        <v>30</v>
      </c>
    </row>
    <row r="199" spans="1:4" ht="12.75" customHeight="1">
      <c r="A199" s="14" t="s">
        <v>18</v>
      </c>
      <c r="B199" s="13">
        <v>8</v>
      </c>
      <c r="C199" s="12" t="s">
        <v>276</v>
      </c>
      <c r="D199" s="12" t="s">
        <v>113</v>
      </c>
    </row>
    <row r="200" spans="1:4" ht="12.75" customHeight="1">
      <c r="A200" s="14" t="s">
        <v>18</v>
      </c>
      <c r="B200" s="13">
        <v>9</v>
      </c>
      <c r="C200" s="12" t="s">
        <v>206</v>
      </c>
      <c r="D200" s="12" t="s">
        <v>119</v>
      </c>
    </row>
    <row r="201" spans="1:4" ht="12.75" customHeight="1">
      <c r="A201" s="14" t="s">
        <v>18</v>
      </c>
      <c r="B201" s="13">
        <v>10</v>
      </c>
      <c r="C201" s="12"/>
      <c r="D201" s="12"/>
    </row>
    <row r="202" spans="1:4" ht="13.5" customHeight="1">
      <c r="A202" s="7" t="s">
        <v>19</v>
      </c>
      <c r="B202" s="6">
        <v>1</v>
      </c>
      <c r="C202" s="5" t="s">
        <v>142</v>
      </c>
      <c r="D202" s="5" t="s">
        <v>121</v>
      </c>
    </row>
    <row r="203" spans="1:4" ht="13.5" customHeight="1">
      <c r="A203" s="7" t="s">
        <v>19</v>
      </c>
      <c r="B203" s="6">
        <v>2</v>
      </c>
      <c r="C203" s="5" t="s">
        <v>145</v>
      </c>
      <c r="D203" s="5" t="s">
        <v>107</v>
      </c>
    </row>
    <row r="204" spans="1:4" ht="13.5" customHeight="1">
      <c r="A204" s="7" t="s">
        <v>19</v>
      </c>
      <c r="B204" s="6">
        <v>3</v>
      </c>
      <c r="C204" s="5" t="s">
        <v>144</v>
      </c>
      <c r="D204" s="5" t="s">
        <v>125</v>
      </c>
    </row>
    <row r="205" spans="1:4" ht="13.5" customHeight="1">
      <c r="A205" s="7" t="s">
        <v>19</v>
      </c>
      <c r="B205" s="6">
        <v>4</v>
      </c>
      <c r="C205" s="5" t="s">
        <v>143</v>
      </c>
      <c r="D205" s="5" t="s">
        <v>107</v>
      </c>
    </row>
    <row r="206" spans="1:4" ht="13.5" customHeight="1">
      <c r="A206" s="7" t="s">
        <v>19</v>
      </c>
      <c r="B206" s="6">
        <v>5</v>
      </c>
      <c r="C206" s="51" t="s">
        <v>277</v>
      </c>
      <c r="D206" s="51" t="s">
        <v>115</v>
      </c>
    </row>
    <row r="207" spans="1:4" ht="12.75" customHeight="1">
      <c r="A207" s="14" t="s">
        <v>19</v>
      </c>
      <c r="B207" s="13">
        <v>6</v>
      </c>
      <c r="C207" s="12"/>
      <c r="D207" s="12"/>
    </row>
    <row r="208" spans="1:4" ht="12.75" customHeight="1">
      <c r="A208" s="14" t="s">
        <v>19</v>
      </c>
      <c r="B208" s="13">
        <v>7</v>
      </c>
      <c r="C208" s="12"/>
      <c r="D208" s="12"/>
    </row>
    <row r="209" spans="1:4" ht="12.75" customHeight="1">
      <c r="A209" s="14" t="s">
        <v>19</v>
      </c>
      <c r="B209" s="13">
        <v>8</v>
      </c>
      <c r="C209" s="12"/>
      <c r="D209" s="12"/>
    </row>
    <row r="210" spans="1:4" ht="12.75" customHeight="1">
      <c r="A210" s="14" t="s">
        <v>19</v>
      </c>
      <c r="B210" s="13">
        <v>9</v>
      </c>
      <c r="C210" s="12"/>
      <c r="D210" s="12"/>
    </row>
    <row r="211" spans="1:4" ht="12.75" customHeight="1">
      <c r="A211" s="14" t="s">
        <v>19</v>
      </c>
      <c r="B211" s="13">
        <v>10</v>
      </c>
      <c r="C211" s="12"/>
      <c r="D211" s="12"/>
    </row>
    <row r="212" spans="1:4" ht="12.75" customHeight="1">
      <c r="A212" s="7" t="s">
        <v>71</v>
      </c>
      <c r="B212" s="6">
        <v>1</v>
      </c>
      <c r="C212" s="5" t="s">
        <v>278</v>
      </c>
      <c r="D212" s="5" t="s">
        <v>112</v>
      </c>
    </row>
    <row r="213" spans="1:4" ht="12.75" customHeight="1">
      <c r="A213" s="7" t="s">
        <v>71</v>
      </c>
      <c r="B213" s="6">
        <v>2</v>
      </c>
      <c r="C213" s="5" t="s">
        <v>279</v>
      </c>
      <c r="D213" s="5" t="s">
        <v>120</v>
      </c>
    </row>
    <row r="214" spans="1:4" ht="12.75" customHeight="1">
      <c r="A214" s="7" t="s">
        <v>71</v>
      </c>
      <c r="B214" s="6">
        <v>3</v>
      </c>
      <c r="C214" s="5" t="s">
        <v>280</v>
      </c>
      <c r="D214" s="5" t="s">
        <v>123</v>
      </c>
    </row>
    <row r="215" spans="1:4" ht="12.75" customHeight="1">
      <c r="A215" s="7" t="s">
        <v>71</v>
      </c>
      <c r="B215" s="6">
        <v>4</v>
      </c>
      <c r="C215" s="5" t="s">
        <v>281</v>
      </c>
      <c r="D215" s="5" t="s">
        <v>115</v>
      </c>
    </row>
    <row r="216" spans="1:4" ht="12.75" customHeight="1">
      <c r="A216" s="7" t="s">
        <v>71</v>
      </c>
      <c r="B216" s="6">
        <v>5</v>
      </c>
      <c r="C216" s="5" t="s">
        <v>282</v>
      </c>
      <c r="D216" s="5" t="s">
        <v>119</v>
      </c>
    </row>
    <row r="217" spans="1:4" ht="12.75" customHeight="1">
      <c r="A217" s="14" t="s">
        <v>71</v>
      </c>
      <c r="B217" s="13">
        <v>6</v>
      </c>
      <c r="C217" s="12" t="s">
        <v>283</v>
      </c>
      <c r="D217" s="12" t="s">
        <v>113</v>
      </c>
    </row>
    <row r="218" spans="1:4" ht="12.75" customHeight="1">
      <c r="A218" s="14" t="s">
        <v>71</v>
      </c>
      <c r="B218" s="13">
        <v>7</v>
      </c>
      <c r="C218" s="12" t="s">
        <v>284</v>
      </c>
      <c r="D218" s="12" t="s">
        <v>109</v>
      </c>
    </row>
    <row r="219" spans="1:4" ht="12.75" customHeight="1">
      <c r="A219" s="14" t="s">
        <v>71</v>
      </c>
      <c r="B219" s="13">
        <v>8</v>
      </c>
      <c r="C219" s="14"/>
      <c r="D219" s="14"/>
    </row>
    <row r="220" spans="1:4" ht="12.75" customHeight="1">
      <c r="A220" s="14" t="s">
        <v>71</v>
      </c>
      <c r="B220" s="13">
        <v>9</v>
      </c>
      <c r="C220" s="14"/>
      <c r="D220" s="14"/>
    </row>
    <row r="221" spans="1:4" ht="12.75" customHeight="1">
      <c r="A221" s="14" t="s">
        <v>71</v>
      </c>
      <c r="B221" s="13">
        <v>10</v>
      </c>
      <c r="C221" s="14"/>
      <c r="D221" s="14"/>
    </row>
    <row r="222" spans="1:4" ht="12.75" customHeight="1">
      <c r="A222" s="7" t="s">
        <v>95</v>
      </c>
      <c r="B222" s="6">
        <v>1</v>
      </c>
      <c r="C222" s="5" t="s">
        <v>112</v>
      </c>
      <c r="D222" s="5" t="s">
        <v>112</v>
      </c>
    </row>
    <row r="223" spans="1:4" ht="12.75" customHeight="1">
      <c r="A223" s="7" t="s">
        <v>95</v>
      </c>
      <c r="B223" s="6">
        <v>2</v>
      </c>
      <c r="C223" s="5" t="s">
        <v>120</v>
      </c>
      <c r="D223" s="5" t="s">
        <v>120</v>
      </c>
    </row>
    <row r="224" spans="1:4" ht="12.75" customHeight="1">
      <c r="A224" s="7" t="s">
        <v>95</v>
      </c>
      <c r="B224" s="6">
        <v>3</v>
      </c>
      <c r="C224" s="5" t="s">
        <v>123</v>
      </c>
      <c r="D224" s="5" t="s">
        <v>123</v>
      </c>
    </row>
    <row r="225" spans="1:4" ht="12.75" customHeight="1">
      <c r="A225" s="7" t="s">
        <v>95</v>
      </c>
      <c r="B225" s="6">
        <v>4</v>
      </c>
      <c r="C225" s="5" t="s">
        <v>116</v>
      </c>
      <c r="D225" s="5" t="s">
        <v>116</v>
      </c>
    </row>
    <row r="226" spans="1:4" ht="12.75" customHeight="1">
      <c r="A226" s="7" t="s">
        <v>95</v>
      </c>
      <c r="B226" s="6">
        <v>5</v>
      </c>
      <c r="C226" s="5" t="s">
        <v>115</v>
      </c>
      <c r="D226" s="5" t="s">
        <v>115</v>
      </c>
    </row>
    <row r="227" spans="1:4" ht="12.75" customHeight="1">
      <c r="A227" s="14" t="s">
        <v>95</v>
      </c>
      <c r="B227" s="13">
        <v>6</v>
      </c>
      <c r="C227" s="12"/>
      <c r="D227" s="12"/>
    </row>
    <row r="228" spans="1:4" ht="12.75" customHeight="1">
      <c r="A228" s="14" t="s">
        <v>95</v>
      </c>
      <c r="B228" s="13">
        <v>7</v>
      </c>
      <c r="C228" s="14"/>
      <c r="D228" s="14"/>
    </row>
    <row r="229" spans="1:4" ht="12.75" customHeight="1">
      <c r="A229" s="14" t="s">
        <v>95</v>
      </c>
      <c r="B229" s="13">
        <v>8</v>
      </c>
      <c r="C229" s="14"/>
      <c r="D229" s="14"/>
    </row>
    <row r="230" spans="1:4" ht="12.75" customHeight="1">
      <c r="A230" s="14" t="s">
        <v>95</v>
      </c>
      <c r="B230" s="13">
        <v>9</v>
      </c>
      <c r="C230" s="14"/>
      <c r="D230" s="14"/>
    </row>
    <row r="231" spans="1:4" ht="12.75" customHeight="1">
      <c r="A231" s="14" t="s">
        <v>95</v>
      </c>
      <c r="B231" s="13">
        <v>10</v>
      </c>
      <c r="C231" s="14"/>
      <c r="D231" s="14"/>
    </row>
    <row r="232" spans="1:4" ht="12.75" customHeight="1">
      <c r="A232" s="7" t="s">
        <v>20</v>
      </c>
      <c r="B232" s="6">
        <v>1</v>
      </c>
      <c r="C232" s="5" t="s">
        <v>110</v>
      </c>
      <c r="D232" s="5" t="s">
        <v>110</v>
      </c>
    </row>
    <row r="233" spans="1:4" ht="12.75" customHeight="1">
      <c r="A233" s="7" t="s">
        <v>20</v>
      </c>
      <c r="B233" s="6">
        <v>2</v>
      </c>
      <c r="C233" s="5" t="s">
        <v>115</v>
      </c>
      <c r="D233" s="5" t="s">
        <v>115</v>
      </c>
    </row>
    <row r="234" spans="1:4" ht="12.75" customHeight="1">
      <c r="A234" s="7" t="s">
        <v>20</v>
      </c>
      <c r="B234" s="6">
        <v>3</v>
      </c>
      <c r="C234" s="5" t="s">
        <v>123</v>
      </c>
      <c r="D234" s="5" t="s">
        <v>123</v>
      </c>
    </row>
    <row r="235" spans="1:4" ht="12.75" customHeight="1">
      <c r="A235" s="7" t="s">
        <v>20</v>
      </c>
      <c r="B235" s="6">
        <v>4</v>
      </c>
      <c r="C235" s="5" t="s">
        <v>120</v>
      </c>
      <c r="D235" s="5" t="s">
        <v>120</v>
      </c>
    </row>
    <row r="236" spans="1:4" ht="12.75" customHeight="1">
      <c r="A236" s="7" t="s">
        <v>20</v>
      </c>
      <c r="B236" s="6">
        <v>5</v>
      </c>
      <c r="C236" s="5" t="s">
        <v>119</v>
      </c>
      <c r="D236" s="5" t="s">
        <v>119</v>
      </c>
    </row>
    <row r="237" spans="1:4" ht="12.75" customHeight="1">
      <c r="A237" s="14" t="s">
        <v>20</v>
      </c>
      <c r="B237" s="13">
        <v>6</v>
      </c>
      <c r="C237" s="12" t="s">
        <v>112</v>
      </c>
      <c r="D237" s="12" t="s">
        <v>112</v>
      </c>
    </row>
    <row r="238" spans="1:4" ht="12.75" customHeight="1">
      <c r="A238" s="14" t="s">
        <v>20</v>
      </c>
      <c r="B238" s="13">
        <v>7</v>
      </c>
      <c r="C238" s="12" t="s">
        <v>107</v>
      </c>
      <c r="D238" s="12" t="s">
        <v>107</v>
      </c>
    </row>
    <row r="239" spans="1:4" ht="12.75" customHeight="1">
      <c r="A239" s="14" t="s">
        <v>20</v>
      </c>
      <c r="B239" s="13">
        <v>8</v>
      </c>
      <c r="C239" s="12"/>
      <c r="D239" s="12"/>
    </row>
    <row r="240" spans="1:4" ht="12.75" customHeight="1">
      <c r="A240" s="14" t="s">
        <v>20</v>
      </c>
      <c r="B240" s="13">
        <v>9</v>
      </c>
      <c r="C240" s="12"/>
      <c r="D240" s="12"/>
    </row>
    <row r="241" spans="1:4" ht="12.75" customHeight="1">
      <c r="A241" s="14" t="s">
        <v>20</v>
      </c>
      <c r="B241" s="13">
        <v>10</v>
      </c>
      <c r="C241" s="14"/>
      <c r="D241" s="14"/>
    </row>
    <row r="242" spans="1:4" ht="12.75" customHeight="1">
      <c r="A242" s="7" t="s">
        <v>82</v>
      </c>
      <c r="B242" s="6">
        <v>1</v>
      </c>
      <c r="C242" s="5" t="s">
        <v>123</v>
      </c>
      <c r="D242" s="5" t="s">
        <v>123</v>
      </c>
    </row>
    <row r="243" spans="1:4" ht="12.75" customHeight="1">
      <c r="A243" s="7" t="s">
        <v>82</v>
      </c>
      <c r="B243" s="6">
        <v>2</v>
      </c>
      <c r="C243" s="5" t="s">
        <v>112</v>
      </c>
      <c r="D243" s="5" t="s">
        <v>112</v>
      </c>
    </row>
    <row r="244" spans="1:4" ht="12.75" customHeight="1">
      <c r="A244" s="7" t="s">
        <v>82</v>
      </c>
      <c r="B244" s="6">
        <v>3</v>
      </c>
      <c r="C244" s="5" t="s">
        <v>111</v>
      </c>
      <c r="D244" s="5" t="s">
        <v>111</v>
      </c>
    </row>
    <row r="245" spans="1:4" ht="12.75" customHeight="1">
      <c r="A245" s="7" t="s">
        <v>82</v>
      </c>
      <c r="B245" s="6">
        <v>4</v>
      </c>
      <c r="C245" s="5" t="s">
        <v>115</v>
      </c>
      <c r="D245" s="5" t="s">
        <v>115</v>
      </c>
    </row>
    <row r="246" spans="1:4" ht="12.75" customHeight="1">
      <c r="A246" s="7" t="s">
        <v>82</v>
      </c>
      <c r="B246" s="6">
        <v>5</v>
      </c>
      <c r="C246" s="5" t="s">
        <v>119</v>
      </c>
      <c r="D246" s="5" t="s">
        <v>119</v>
      </c>
    </row>
    <row r="247" spans="1:4" ht="12.75" customHeight="1">
      <c r="A247" s="14" t="s">
        <v>82</v>
      </c>
      <c r="B247" s="13">
        <v>6</v>
      </c>
      <c r="C247" s="12"/>
      <c r="D247" s="12"/>
    </row>
    <row r="248" spans="1:4" ht="12.75" customHeight="1">
      <c r="A248" s="14" t="s">
        <v>82</v>
      </c>
      <c r="B248" s="13">
        <v>7</v>
      </c>
      <c r="C248" s="12"/>
      <c r="D248" s="12"/>
    </row>
    <row r="249" spans="1:4" ht="12.75" customHeight="1">
      <c r="A249" s="14" t="s">
        <v>82</v>
      </c>
      <c r="B249" s="13">
        <v>8</v>
      </c>
      <c r="C249" s="12"/>
      <c r="D249" s="12"/>
    </row>
    <row r="250" spans="1:4" ht="12.75" customHeight="1">
      <c r="A250" s="14" t="s">
        <v>82</v>
      </c>
      <c r="B250" s="13">
        <v>9</v>
      </c>
      <c r="C250" s="12"/>
      <c r="D250" s="12"/>
    </row>
    <row r="251" spans="1:4" ht="12.75" customHeight="1">
      <c r="A251" s="14" t="s">
        <v>82</v>
      </c>
      <c r="B251" s="13">
        <v>10</v>
      </c>
      <c r="C251" s="14"/>
      <c r="D251" s="14"/>
    </row>
    <row r="252" spans="1:4" ht="12.75" customHeight="1">
      <c r="A252" s="7" t="s">
        <v>72</v>
      </c>
      <c r="B252" s="6">
        <v>1</v>
      </c>
      <c r="C252" s="5" t="s">
        <v>177</v>
      </c>
      <c r="D252" s="5" t="s">
        <v>113</v>
      </c>
    </row>
    <row r="253" spans="1:4" ht="12.75" customHeight="1">
      <c r="A253" s="7" t="s">
        <v>72</v>
      </c>
      <c r="B253" s="6">
        <v>2</v>
      </c>
      <c r="C253" s="5" t="s">
        <v>224</v>
      </c>
      <c r="D253" s="5" t="s">
        <v>115</v>
      </c>
    </row>
    <row r="254" spans="1:4" ht="12.75" customHeight="1">
      <c r="A254" s="7" t="s">
        <v>72</v>
      </c>
      <c r="B254" s="6">
        <v>3</v>
      </c>
      <c r="C254" s="5" t="s">
        <v>172</v>
      </c>
      <c r="D254" s="5" t="s">
        <v>119</v>
      </c>
    </row>
    <row r="255" spans="1:4" ht="12.75" customHeight="1">
      <c r="A255" s="7" t="s">
        <v>72</v>
      </c>
      <c r="B255" s="6">
        <v>4</v>
      </c>
      <c r="C255" s="5" t="s">
        <v>285</v>
      </c>
      <c r="D255" s="5" t="s">
        <v>112</v>
      </c>
    </row>
    <row r="256" spans="1:4" ht="12.75" customHeight="1">
      <c r="A256" s="7" t="s">
        <v>72</v>
      </c>
      <c r="B256" s="6">
        <v>5</v>
      </c>
      <c r="C256" s="5" t="s">
        <v>180</v>
      </c>
      <c r="D256" s="5" t="s">
        <v>113</v>
      </c>
    </row>
    <row r="257" spans="1:4" ht="12.75" customHeight="1">
      <c r="A257" s="14" t="s">
        <v>72</v>
      </c>
      <c r="B257" s="13">
        <v>6</v>
      </c>
      <c r="C257" s="12" t="s">
        <v>286</v>
      </c>
      <c r="D257" s="12" t="s">
        <v>119</v>
      </c>
    </row>
    <row r="258" spans="1:4" ht="12.75" customHeight="1">
      <c r="A258" s="14" t="s">
        <v>72</v>
      </c>
      <c r="B258" s="13">
        <v>7</v>
      </c>
      <c r="C258" s="12" t="s">
        <v>218</v>
      </c>
      <c r="D258" s="12" t="s">
        <v>113</v>
      </c>
    </row>
    <row r="259" spans="1:4" ht="12.75" customHeight="1">
      <c r="A259" s="14" t="s">
        <v>72</v>
      </c>
      <c r="B259" s="13">
        <v>8</v>
      </c>
      <c r="C259" s="12" t="s">
        <v>287</v>
      </c>
      <c r="D259" s="12" t="s">
        <v>119</v>
      </c>
    </row>
    <row r="260" spans="1:4" ht="12.75" customHeight="1">
      <c r="A260" s="14" t="s">
        <v>72</v>
      </c>
      <c r="B260" s="13">
        <v>9</v>
      </c>
      <c r="C260" s="12" t="s">
        <v>176</v>
      </c>
      <c r="D260" s="12" t="s">
        <v>109</v>
      </c>
    </row>
    <row r="261" spans="1:4" ht="12.75" customHeight="1">
      <c r="A261" s="14" t="s">
        <v>72</v>
      </c>
      <c r="B261" s="13">
        <v>10</v>
      </c>
      <c r="C261" s="12" t="s">
        <v>288</v>
      </c>
      <c r="D261" s="12" t="s">
        <v>112</v>
      </c>
    </row>
    <row r="262" spans="1:4" ht="12.75" customHeight="1">
      <c r="A262" s="7" t="s">
        <v>21</v>
      </c>
      <c r="B262" s="6">
        <v>1</v>
      </c>
      <c r="C262" s="5" t="s">
        <v>226</v>
      </c>
      <c r="D262" s="5" t="s">
        <v>124</v>
      </c>
    </row>
    <row r="263" spans="1:4" ht="12.75" customHeight="1">
      <c r="A263" s="7" t="s">
        <v>21</v>
      </c>
      <c r="B263" s="6">
        <v>2</v>
      </c>
      <c r="C263" s="5" t="s">
        <v>227</v>
      </c>
      <c r="D263" s="5" t="s">
        <v>115</v>
      </c>
    </row>
    <row r="264" spans="1:4" ht="12.75" customHeight="1">
      <c r="A264" s="7" t="s">
        <v>21</v>
      </c>
      <c r="B264" s="6">
        <v>3</v>
      </c>
      <c r="C264" s="5" t="s">
        <v>289</v>
      </c>
      <c r="D264" s="5" t="s">
        <v>112</v>
      </c>
    </row>
    <row r="265" spans="1:4" ht="12.75" customHeight="1">
      <c r="A265" s="7" t="s">
        <v>21</v>
      </c>
      <c r="B265" s="6">
        <v>4</v>
      </c>
      <c r="C265" s="5" t="s">
        <v>225</v>
      </c>
      <c r="D265" s="5" t="s">
        <v>112</v>
      </c>
    </row>
    <row r="266" spans="1:4" ht="12.75" customHeight="1">
      <c r="A266" s="7" t="s">
        <v>21</v>
      </c>
      <c r="B266" s="6">
        <v>5</v>
      </c>
      <c r="C266" s="51" t="s">
        <v>290</v>
      </c>
      <c r="D266" s="51" t="s">
        <v>107</v>
      </c>
    </row>
    <row r="267" spans="1:4" ht="12.75" customHeight="1">
      <c r="A267" s="14" t="s">
        <v>21</v>
      </c>
      <c r="B267" s="13">
        <v>6</v>
      </c>
      <c r="C267" s="12" t="s">
        <v>291</v>
      </c>
      <c r="D267" s="12" t="s">
        <v>112</v>
      </c>
    </row>
    <row r="268" spans="1:4" ht="12.75" customHeight="1">
      <c r="A268" s="14" t="s">
        <v>21</v>
      </c>
      <c r="B268" s="13">
        <v>7</v>
      </c>
      <c r="C268" s="12" t="s">
        <v>292</v>
      </c>
      <c r="D268" s="12" t="s">
        <v>111</v>
      </c>
    </row>
    <row r="269" spans="1:4" ht="12.75" customHeight="1">
      <c r="A269" s="14" t="s">
        <v>21</v>
      </c>
      <c r="B269" s="13">
        <v>8</v>
      </c>
      <c r="C269" s="12" t="s">
        <v>293</v>
      </c>
      <c r="D269" s="12" t="s">
        <v>109</v>
      </c>
    </row>
    <row r="270" spans="1:4" ht="12.75" customHeight="1">
      <c r="A270" s="14" t="s">
        <v>21</v>
      </c>
      <c r="B270" s="13">
        <v>9</v>
      </c>
      <c r="C270" s="12" t="s">
        <v>188</v>
      </c>
      <c r="D270" s="12" t="s">
        <v>119</v>
      </c>
    </row>
    <row r="271" spans="1:4" ht="12.75" customHeight="1">
      <c r="A271" s="14" t="s">
        <v>21</v>
      </c>
      <c r="B271" s="13">
        <v>10</v>
      </c>
      <c r="C271" s="12"/>
      <c r="D271" s="12"/>
    </row>
    <row r="272" spans="1:4" ht="12.75" customHeight="1">
      <c r="A272" s="7" t="s">
        <v>22</v>
      </c>
      <c r="B272" s="6">
        <v>1</v>
      </c>
      <c r="C272" s="5" t="s">
        <v>294</v>
      </c>
      <c r="D272" s="5" t="s">
        <v>124</v>
      </c>
    </row>
    <row r="273" spans="1:4" ht="12.75" customHeight="1">
      <c r="A273" s="7" t="s">
        <v>22</v>
      </c>
      <c r="B273" s="6">
        <v>2</v>
      </c>
      <c r="C273" s="5" t="s">
        <v>236</v>
      </c>
      <c r="D273" s="5" t="s">
        <v>113</v>
      </c>
    </row>
    <row r="274" spans="1:4" ht="12.75" customHeight="1">
      <c r="A274" s="7" t="s">
        <v>22</v>
      </c>
      <c r="B274" s="6">
        <v>3</v>
      </c>
      <c r="C274" s="5" t="s">
        <v>265</v>
      </c>
      <c r="D274" s="5" t="s">
        <v>107</v>
      </c>
    </row>
    <row r="275" spans="1:4" ht="12.75" customHeight="1">
      <c r="A275" s="7" t="s">
        <v>22</v>
      </c>
      <c r="B275" s="6">
        <v>4</v>
      </c>
      <c r="C275" s="5" t="s">
        <v>295</v>
      </c>
      <c r="D275" s="5" t="s">
        <v>111</v>
      </c>
    </row>
    <row r="276" spans="1:4" ht="12.75" customHeight="1">
      <c r="A276" s="7" t="s">
        <v>22</v>
      </c>
      <c r="B276" s="6">
        <v>5</v>
      </c>
      <c r="C276" s="5" t="s">
        <v>296</v>
      </c>
      <c r="D276" s="5" t="s">
        <v>107</v>
      </c>
    </row>
    <row r="277" spans="1:4" ht="12.75" customHeight="1">
      <c r="A277" s="14" t="s">
        <v>22</v>
      </c>
      <c r="B277" s="13">
        <v>6</v>
      </c>
      <c r="C277" s="12" t="s">
        <v>297</v>
      </c>
      <c r="D277" s="12" t="s">
        <v>112</v>
      </c>
    </row>
    <row r="278" spans="1:4" ht="12.75" customHeight="1">
      <c r="A278" s="14" t="s">
        <v>22</v>
      </c>
      <c r="B278" s="13">
        <v>7</v>
      </c>
      <c r="C278" s="12" t="s">
        <v>298</v>
      </c>
      <c r="D278" s="12" t="s">
        <v>107</v>
      </c>
    </row>
    <row r="279" spans="1:4" ht="12.75" customHeight="1">
      <c r="A279" s="14" t="s">
        <v>22</v>
      </c>
      <c r="B279" s="13">
        <v>8</v>
      </c>
      <c r="C279" s="12" t="s">
        <v>299</v>
      </c>
      <c r="D279" s="12" t="s">
        <v>113</v>
      </c>
    </row>
    <row r="280" spans="1:4" ht="12.75" customHeight="1">
      <c r="A280" s="14" t="s">
        <v>22</v>
      </c>
      <c r="B280" s="13">
        <v>9</v>
      </c>
      <c r="C280" s="12" t="s">
        <v>300</v>
      </c>
      <c r="D280" s="12" t="s">
        <v>119</v>
      </c>
    </row>
    <row r="281" spans="1:4" ht="12.75" customHeight="1">
      <c r="A281" s="14" t="s">
        <v>22</v>
      </c>
      <c r="B281" s="13">
        <v>10</v>
      </c>
      <c r="C281" s="12" t="s">
        <v>195</v>
      </c>
      <c r="D281" s="12" t="s">
        <v>119</v>
      </c>
    </row>
    <row r="282" spans="1:4" ht="12.75" customHeight="1">
      <c r="A282" s="7" t="s">
        <v>23</v>
      </c>
      <c r="B282" s="6">
        <v>1</v>
      </c>
      <c r="C282" s="5" t="s">
        <v>301</v>
      </c>
      <c r="D282" s="5" t="s">
        <v>107</v>
      </c>
    </row>
    <row r="283" spans="1:4" ht="12.75" customHeight="1">
      <c r="A283" s="7" t="s">
        <v>23</v>
      </c>
      <c r="B283" s="6">
        <v>2</v>
      </c>
      <c r="C283" s="5" t="s">
        <v>302</v>
      </c>
      <c r="D283" s="5" t="s">
        <v>107</v>
      </c>
    </row>
    <row r="284" spans="1:4" ht="12.75" customHeight="1">
      <c r="A284" s="7" t="s">
        <v>23</v>
      </c>
      <c r="B284" s="6">
        <v>3</v>
      </c>
      <c r="C284" s="5" t="s">
        <v>202</v>
      </c>
      <c r="D284" s="5" t="s">
        <v>107</v>
      </c>
    </row>
    <row r="285" spans="1:4" ht="12.75" customHeight="1">
      <c r="A285" s="7" t="s">
        <v>23</v>
      </c>
      <c r="B285" s="6">
        <v>4</v>
      </c>
      <c r="C285" s="5" t="s">
        <v>303</v>
      </c>
      <c r="D285" s="5" t="s">
        <v>115</v>
      </c>
    </row>
    <row r="286" spans="1:4" ht="12.75" customHeight="1">
      <c r="A286" s="7" t="s">
        <v>23</v>
      </c>
      <c r="B286" s="6">
        <v>5</v>
      </c>
      <c r="C286" s="51" t="s">
        <v>304</v>
      </c>
      <c r="D286" s="51" t="s">
        <v>115</v>
      </c>
    </row>
    <row r="287" spans="1:4" ht="12.75" customHeight="1">
      <c r="A287" s="14" t="s">
        <v>23</v>
      </c>
      <c r="B287" s="13">
        <v>6</v>
      </c>
      <c r="C287" s="12" t="s">
        <v>305</v>
      </c>
      <c r="D287" s="12" t="s">
        <v>113</v>
      </c>
    </row>
    <row r="288" spans="1:4" ht="12.75" customHeight="1">
      <c r="A288" s="14" t="s">
        <v>23</v>
      </c>
      <c r="B288" s="13">
        <v>7</v>
      </c>
      <c r="C288" s="12" t="s">
        <v>306</v>
      </c>
      <c r="D288" s="12" t="s">
        <v>119</v>
      </c>
    </row>
    <row r="289" spans="1:4" ht="12.75" customHeight="1">
      <c r="A289" s="14" t="s">
        <v>23</v>
      </c>
      <c r="B289" s="13">
        <v>8</v>
      </c>
      <c r="C289" s="12" t="s">
        <v>307</v>
      </c>
      <c r="D289" s="12" t="s">
        <v>113</v>
      </c>
    </row>
    <row r="290" spans="1:4" ht="12.75" customHeight="1">
      <c r="A290" s="14" t="s">
        <v>23</v>
      </c>
      <c r="B290" s="13">
        <v>9</v>
      </c>
      <c r="C290" s="12" t="s">
        <v>308</v>
      </c>
      <c r="D290" s="12" t="s">
        <v>112</v>
      </c>
    </row>
    <row r="291" spans="1:4" ht="12.75" customHeight="1">
      <c r="A291" s="14" t="s">
        <v>23</v>
      </c>
      <c r="B291" s="13">
        <v>10</v>
      </c>
      <c r="C291" s="12"/>
      <c r="D291" s="12"/>
    </row>
    <row r="292" spans="1:4" ht="12.75" customHeight="1">
      <c r="A292" s="7" t="s">
        <v>73</v>
      </c>
      <c r="B292" s="6">
        <v>1</v>
      </c>
      <c r="C292" s="5" t="s">
        <v>309</v>
      </c>
      <c r="D292" s="5" t="s">
        <v>112</v>
      </c>
    </row>
    <row r="293" spans="1:4" ht="12.75" customHeight="1">
      <c r="A293" s="7" t="s">
        <v>73</v>
      </c>
      <c r="B293" s="6">
        <v>2</v>
      </c>
      <c r="C293" s="5" t="s">
        <v>310</v>
      </c>
      <c r="D293" s="5" t="s">
        <v>112</v>
      </c>
    </row>
    <row r="294" spans="1:4" ht="12.75" customHeight="1">
      <c r="A294" s="7" t="s">
        <v>73</v>
      </c>
      <c r="B294" s="6">
        <v>3</v>
      </c>
      <c r="C294" s="5" t="s">
        <v>219</v>
      </c>
      <c r="D294" s="5" t="s">
        <v>115</v>
      </c>
    </row>
    <row r="295" spans="1:4" ht="12.75" customHeight="1">
      <c r="A295" s="7" t="s">
        <v>73</v>
      </c>
      <c r="B295" s="6">
        <v>4</v>
      </c>
      <c r="C295" s="5" t="s">
        <v>286</v>
      </c>
      <c r="D295" s="5" t="s">
        <v>119</v>
      </c>
    </row>
    <row r="296" spans="1:4" ht="12.75" customHeight="1">
      <c r="A296" s="7" t="s">
        <v>73</v>
      </c>
      <c r="B296" s="6">
        <v>5</v>
      </c>
      <c r="C296" s="5" t="s">
        <v>287</v>
      </c>
      <c r="D296" s="5" t="s">
        <v>119</v>
      </c>
    </row>
    <row r="297" spans="1:4" ht="12.75" customHeight="1">
      <c r="A297" s="14" t="s">
        <v>73</v>
      </c>
      <c r="B297" s="13">
        <v>6</v>
      </c>
      <c r="C297" s="12" t="s">
        <v>285</v>
      </c>
      <c r="D297" s="12" t="s">
        <v>112</v>
      </c>
    </row>
    <row r="298" spans="1:4" ht="12.75" customHeight="1">
      <c r="A298" s="14" t="s">
        <v>73</v>
      </c>
      <c r="B298" s="13">
        <v>7</v>
      </c>
      <c r="C298" s="12" t="s">
        <v>177</v>
      </c>
      <c r="D298" s="12" t="s">
        <v>113</v>
      </c>
    </row>
    <row r="299" spans="1:4" ht="12.75" customHeight="1">
      <c r="A299" s="14" t="s">
        <v>73</v>
      </c>
      <c r="B299" s="13">
        <v>8</v>
      </c>
      <c r="C299" s="12" t="s">
        <v>311</v>
      </c>
      <c r="D299" s="12" t="s">
        <v>121</v>
      </c>
    </row>
    <row r="300" spans="1:4" ht="12.75" customHeight="1">
      <c r="A300" s="14" t="s">
        <v>73</v>
      </c>
      <c r="B300" s="13">
        <v>9</v>
      </c>
      <c r="C300" s="12" t="s">
        <v>176</v>
      </c>
      <c r="D300" s="12" t="s">
        <v>109</v>
      </c>
    </row>
    <row r="301" spans="1:4" ht="12.75" customHeight="1">
      <c r="A301" s="14" t="s">
        <v>73</v>
      </c>
      <c r="B301" s="13">
        <v>10</v>
      </c>
      <c r="C301" s="12" t="s">
        <v>312</v>
      </c>
      <c r="D301" s="12" t="s">
        <v>123</v>
      </c>
    </row>
    <row r="302" spans="1:4" ht="12.75" customHeight="1">
      <c r="A302" s="7" t="s">
        <v>26</v>
      </c>
      <c r="B302" s="6">
        <v>1</v>
      </c>
      <c r="C302" s="5" t="s">
        <v>313</v>
      </c>
      <c r="D302" s="5" t="s">
        <v>111</v>
      </c>
    </row>
    <row r="303" spans="1:4" ht="12.75" customHeight="1">
      <c r="A303" s="7" t="s">
        <v>26</v>
      </c>
      <c r="B303" s="6">
        <v>2</v>
      </c>
      <c r="C303" s="5" t="s">
        <v>227</v>
      </c>
      <c r="D303" s="5" t="s">
        <v>115</v>
      </c>
    </row>
    <row r="304" spans="1:4" ht="12.75" customHeight="1">
      <c r="A304" s="7" t="s">
        <v>26</v>
      </c>
      <c r="B304" s="6">
        <v>3</v>
      </c>
      <c r="C304" s="5" t="s">
        <v>229</v>
      </c>
      <c r="D304" s="5" t="s">
        <v>119</v>
      </c>
    </row>
    <row r="305" spans="1:4" ht="12.75" customHeight="1">
      <c r="A305" s="7" t="s">
        <v>26</v>
      </c>
      <c r="B305" s="6">
        <v>4</v>
      </c>
      <c r="C305" s="5" t="s">
        <v>225</v>
      </c>
      <c r="D305" s="5" t="s">
        <v>112</v>
      </c>
    </row>
    <row r="306" spans="1:4" ht="12.75" customHeight="1">
      <c r="A306" s="7" t="s">
        <v>26</v>
      </c>
      <c r="B306" s="6">
        <v>5</v>
      </c>
      <c r="C306" s="5" t="s">
        <v>232</v>
      </c>
      <c r="D306" s="5" t="s">
        <v>107</v>
      </c>
    </row>
    <row r="307" spans="1:4" ht="12.75" customHeight="1">
      <c r="A307" s="14" t="s">
        <v>26</v>
      </c>
      <c r="B307" s="13">
        <v>6</v>
      </c>
      <c r="C307" s="12" t="s">
        <v>293</v>
      </c>
      <c r="D307" s="12" t="s">
        <v>109</v>
      </c>
    </row>
    <row r="308" spans="1:4" ht="12.75" customHeight="1">
      <c r="A308" s="14" t="s">
        <v>26</v>
      </c>
      <c r="B308" s="13">
        <v>7</v>
      </c>
      <c r="C308" s="12" t="s">
        <v>291</v>
      </c>
      <c r="D308" s="12" t="s">
        <v>112</v>
      </c>
    </row>
    <row r="309" spans="1:4" ht="12.75" customHeight="1">
      <c r="A309" s="14" t="s">
        <v>26</v>
      </c>
      <c r="B309" s="13">
        <v>8</v>
      </c>
      <c r="C309" s="12" t="s">
        <v>314</v>
      </c>
      <c r="D309" s="12" t="s">
        <v>125</v>
      </c>
    </row>
    <row r="310" spans="1:4" ht="12.75" customHeight="1">
      <c r="A310" s="14" t="s">
        <v>26</v>
      </c>
      <c r="B310" s="13">
        <v>9</v>
      </c>
      <c r="C310" s="12" t="s">
        <v>315</v>
      </c>
      <c r="D310" s="12" t="s">
        <v>125</v>
      </c>
    </row>
    <row r="311" spans="1:4" ht="12.75" customHeight="1">
      <c r="A311" s="14" t="s">
        <v>26</v>
      </c>
      <c r="B311" s="13">
        <v>10</v>
      </c>
      <c r="C311" s="12" t="s">
        <v>316</v>
      </c>
      <c r="D311" s="12" t="s">
        <v>112</v>
      </c>
    </row>
    <row r="312" spans="1:4" ht="12.75" customHeight="1">
      <c r="A312" s="7" t="s">
        <v>27</v>
      </c>
      <c r="B312" s="6">
        <v>1</v>
      </c>
      <c r="C312" s="5" t="s">
        <v>317</v>
      </c>
      <c r="D312" s="5" t="s">
        <v>115</v>
      </c>
    </row>
    <row r="313" spans="1:4" ht="12.75" customHeight="1">
      <c r="A313" s="7" t="s">
        <v>27</v>
      </c>
      <c r="B313" s="6">
        <v>2</v>
      </c>
      <c r="C313" s="5" t="s">
        <v>197</v>
      </c>
      <c r="D313" s="5" t="s">
        <v>107</v>
      </c>
    </row>
    <row r="314" spans="1:4" ht="12.75" customHeight="1">
      <c r="A314" s="7" t="s">
        <v>27</v>
      </c>
      <c r="B314" s="6">
        <v>3</v>
      </c>
      <c r="C314" s="5" t="s">
        <v>298</v>
      </c>
      <c r="D314" s="5" t="s">
        <v>107</v>
      </c>
    </row>
    <row r="315" spans="1:4" ht="12.75" customHeight="1">
      <c r="A315" s="7" t="s">
        <v>27</v>
      </c>
      <c r="B315" s="6">
        <v>4</v>
      </c>
      <c r="C315" s="5" t="s">
        <v>318</v>
      </c>
      <c r="D315" s="5" t="s">
        <v>113</v>
      </c>
    </row>
    <row r="316" spans="1:4" ht="12.75" customHeight="1">
      <c r="A316" s="7" t="s">
        <v>27</v>
      </c>
      <c r="B316" s="6">
        <v>5</v>
      </c>
      <c r="C316" s="5" t="s">
        <v>236</v>
      </c>
      <c r="D316" s="5" t="s">
        <v>113</v>
      </c>
    </row>
    <row r="317" spans="1:4" ht="12.75" customHeight="1">
      <c r="A317" s="14" t="s">
        <v>27</v>
      </c>
      <c r="B317" s="13">
        <v>6</v>
      </c>
      <c r="C317" s="12" t="s">
        <v>299</v>
      </c>
      <c r="D317" s="12" t="s">
        <v>113</v>
      </c>
    </row>
    <row r="318" spans="1:4" ht="12.75" customHeight="1">
      <c r="A318" s="14" t="s">
        <v>27</v>
      </c>
      <c r="B318" s="13">
        <v>7</v>
      </c>
      <c r="C318" s="12" t="s">
        <v>195</v>
      </c>
      <c r="D318" s="12" t="s">
        <v>119</v>
      </c>
    </row>
    <row r="319" spans="1:4" ht="12.75" customHeight="1">
      <c r="A319" s="14" t="s">
        <v>27</v>
      </c>
      <c r="B319" s="13">
        <v>8</v>
      </c>
      <c r="C319" s="12" t="s">
        <v>319</v>
      </c>
      <c r="D319" s="12" t="s">
        <v>115</v>
      </c>
    </row>
    <row r="320" spans="1:4" ht="12.75" customHeight="1">
      <c r="A320" s="14" t="s">
        <v>27</v>
      </c>
      <c r="B320" s="13">
        <v>9</v>
      </c>
      <c r="C320" s="12" t="s">
        <v>320</v>
      </c>
      <c r="D320" s="12" t="s">
        <v>116</v>
      </c>
    </row>
    <row r="321" spans="1:6" ht="12.75" customHeight="1">
      <c r="A321" s="14" t="s">
        <v>27</v>
      </c>
      <c r="B321" s="13">
        <v>10</v>
      </c>
      <c r="C321" s="12" t="s">
        <v>262</v>
      </c>
      <c r="D321" s="12" t="s">
        <v>112</v>
      </c>
    </row>
    <row r="322" spans="1:6" ht="12.75" customHeight="1">
      <c r="A322" s="7" t="s">
        <v>29</v>
      </c>
      <c r="B322" s="6">
        <v>1</v>
      </c>
      <c r="C322" s="5" t="s">
        <v>301</v>
      </c>
      <c r="D322" s="5" t="s">
        <v>107</v>
      </c>
    </row>
    <row r="323" spans="1:6" ht="12.75" customHeight="1">
      <c r="A323" s="7" t="s">
        <v>29</v>
      </c>
      <c r="B323" s="6">
        <v>2</v>
      </c>
      <c r="C323" s="5" t="s">
        <v>303</v>
      </c>
      <c r="D323" s="5" t="s">
        <v>115</v>
      </c>
    </row>
    <row r="324" spans="1:6" ht="12.75" customHeight="1">
      <c r="A324" s="7" t="s">
        <v>29</v>
      </c>
      <c r="B324" s="6">
        <v>3</v>
      </c>
      <c r="C324" s="5" t="s">
        <v>321</v>
      </c>
      <c r="D324" s="5" t="s">
        <v>116</v>
      </c>
    </row>
    <row r="325" spans="1:6" ht="12.75" customHeight="1">
      <c r="A325" s="7" t="s">
        <v>29</v>
      </c>
      <c r="B325" s="6">
        <v>4</v>
      </c>
      <c r="C325" s="5" t="s">
        <v>304</v>
      </c>
      <c r="D325" s="5" t="s">
        <v>115</v>
      </c>
    </row>
    <row r="326" spans="1:6" ht="12.75" customHeight="1">
      <c r="A326" s="7" t="s">
        <v>29</v>
      </c>
      <c r="B326" s="6">
        <v>5</v>
      </c>
      <c r="C326" s="5" t="s">
        <v>322</v>
      </c>
      <c r="D326" s="5" t="s">
        <v>107</v>
      </c>
    </row>
    <row r="327" spans="1:6" ht="12.75" customHeight="1">
      <c r="A327" s="14" t="s">
        <v>29</v>
      </c>
      <c r="B327" s="13">
        <v>6</v>
      </c>
      <c r="C327" s="54" t="s">
        <v>323</v>
      </c>
      <c r="D327" s="12" t="s">
        <v>113</v>
      </c>
    </row>
    <row r="328" spans="1:6" ht="12.75" customHeight="1">
      <c r="A328" s="14" t="s">
        <v>29</v>
      </c>
      <c r="B328" s="13">
        <v>7</v>
      </c>
      <c r="C328" s="12" t="s">
        <v>324</v>
      </c>
      <c r="D328" s="12" t="s">
        <v>107</v>
      </c>
    </row>
    <row r="329" spans="1:6" ht="12.75" customHeight="1">
      <c r="A329" s="14" t="s">
        <v>29</v>
      </c>
      <c r="B329" s="13">
        <v>8</v>
      </c>
      <c r="C329" s="12" t="s">
        <v>325</v>
      </c>
      <c r="D329" s="12" t="s">
        <v>121</v>
      </c>
    </row>
    <row r="330" spans="1:6" ht="12.75" customHeight="1">
      <c r="A330" s="14" t="s">
        <v>29</v>
      </c>
      <c r="B330" s="13">
        <v>9</v>
      </c>
      <c r="C330" s="12" t="s">
        <v>326</v>
      </c>
      <c r="D330" s="12" t="s">
        <v>122</v>
      </c>
    </row>
    <row r="331" spans="1:6" ht="12.75" customHeight="1">
      <c r="A331" s="14" t="s">
        <v>29</v>
      </c>
      <c r="B331" s="13">
        <v>10</v>
      </c>
      <c r="C331" s="12" t="s">
        <v>327</v>
      </c>
      <c r="D331" s="12" t="s">
        <v>119</v>
      </c>
    </row>
    <row r="332" spans="1:6" ht="13.5" customHeight="1">
      <c r="A332" s="7" t="s">
        <v>74</v>
      </c>
      <c r="B332" s="6">
        <v>1</v>
      </c>
      <c r="C332" s="5" t="s">
        <v>235</v>
      </c>
      <c r="D332" s="5" t="s">
        <v>119</v>
      </c>
      <c r="E332" s="55"/>
      <c r="F332" s="56"/>
    </row>
    <row r="333" spans="1:6" ht="13.5" customHeight="1">
      <c r="A333" s="7" t="s">
        <v>74</v>
      </c>
      <c r="B333" s="6">
        <v>2</v>
      </c>
      <c r="C333" s="5" t="s">
        <v>328</v>
      </c>
      <c r="D333" s="5" t="s">
        <v>109</v>
      </c>
      <c r="E333" s="55"/>
      <c r="F333" s="56"/>
    </row>
    <row r="334" spans="1:6" ht="13.5" customHeight="1">
      <c r="A334" s="7" t="s">
        <v>74</v>
      </c>
      <c r="B334" s="6">
        <v>3</v>
      </c>
      <c r="C334" s="5" t="s">
        <v>329</v>
      </c>
      <c r="D334" s="5" t="s">
        <v>112</v>
      </c>
      <c r="E334" s="55"/>
      <c r="F334" s="56"/>
    </row>
    <row r="335" spans="1:6" ht="13.5" customHeight="1">
      <c r="A335" s="7" t="s">
        <v>74</v>
      </c>
      <c r="B335" s="6">
        <v>4</v>
      </c>
      <c r="C335" s="5" t="s">
        <v>330</v>
      </c>
      <c r="D335" s="5" t="s">
        <v>123</v>
      </c>
      <c r="E335" s="55"/>
      <c r="F335" s="56"/>
    </row>
    <row r="336" spans="1:6" ht="13.5" customHeight="1">
      <c r="A336" s="7" t="s">
        <v>74</v>
      </c>
      <c r="B336" s="6">
        <v>5</v>
      </c>
      <c r="C336" s="5" t="s">
        <v>331</v>
      </c>
      <c r="D336" s="5" t="s">
        <v>120</v>
      </c>
      <c r="E336" s="55"/>
      <c r="F336" s="56"/>
    </row>
    <row r="337" spans="1:4" ht="12.75" customHeight="1">
      <c r="A337" s="14" t="s">
        <v>74</v>
      </c>
      <c r="B337" s="13">
        <v>6</v>
      </c>
      <c r="C337" s="57" t="s">
        <v>241</v>
      </c>
      <c r="D337" s="12" t="s">
        <v>24</v>
      </c>
    </row>
    <row r="338" spans="1:4" ht="12.75" customHeight="1">
      <c r="A338" s="14" t="s">
        <v>74</v>
      </c>
      <c r="B338" s="13">
        <v>7</v>
      </c>
      <c r="C338" s="12" t="s">
        <v>332</v>
      </c>
      <c r="D338" s="12" t="s">
        <v>124</v>
      </c>
    </row>
    <row r="339" spans="1:4" ht="12.75" customHeight="1">
      <c r="A339" s="14" t="s">
        <v>74</v>
      </c>
      <c r="B339" s="13">
        <v>8</v>
      </c>
      <c r="C339" s="12"/>
      <c r="D339" s="12"/>
    </row>
    <row r="340" spans="1:4" ht="12.75" customHeight="1">
      <c r="A340" s="14" t="s">
        <v>74</v>
      </c>
      <c r="B340" s="13">
        <v>9</v>
      </c>
      <c r="C340" s="12"/>
      <c r="D340" s="12"/>
    </row>
    <row r="341" spans="1:4" ht="12.75" customHeight="1">
      <c r="A341" s="14" t="s">
        <v>74</v>
      </c>
      <c r="B341" s="13">
        <v>10</v>
      </c>
      <c r="C341" s="12"/>
      <c r="D341" s="12"/>
    </row>
    <row r="342" spans="1:4" ht="13.5" customHeight="1">
      <c r="A342" s="7" t="s">
        <v>33</v>
      </c>
      <c r="B342" s="6">
        <v>1</v>
      </c>
      <c r="C342" s="42" t="s">
        <v>322</v>
      </c>
      <c r="D342" s="5" t="s">
        <v>107</v>
      </c>
    </row>
    <row r="343" spans="1:4" ht="13.5" customHeight="1">
      <c r="A343" s="7" t="s">
        <v>33</v>
      </c>
      <c r="B343" s="6">
        <v>2</v>
      </c>
      <c r="C343" s="5" t="s">
        <v>333</v>
      </c>
      <c r="D343" s="5" t="s">
        <v>107</v>
      </c>
    </row>
    <row r="344" spans="1:4" ht="13.5" customHeight="1">
      <c r="A344" s="7" t="s">
        <v>33</v>
      </c>
      <c r="B344" s="6">
        <v>3</v>
      </c>
      <c r="C344" s="5" t="s">
        <v>334</v>
      </c>
      <c r="D344" s="5" t="s">
        <v>119</v>
      </c>
    </row>
    <row r="345" spans="1:4" ht="13.5" customHeight="1">
      <c r="A345" s="7" t="s">
        <v>33</v>
      </c>
      <c r="B345" s="6">
        <v>4</v>
      </c>
      <c r="C345" s="5" t="s">
        <v>206</v>
      </c>
      <c r="D345" s="5" t="s">
        <v>119</v>
      </c>
    </row>
    <row r="346" spans="1:4" ht="13.5" customHeight="1">
      <c r="A346" s="7" t="s">
        <v>33</v>
      </c>
      <c r="B346" s="6">
        <v>5</v>
      </c>
      <c r="C346" s="5" t="s">
        <v>335</v>
      </c>
      <c r="D346" s="5" t="s">
        <v>112</v>
      </c>
    </row>
    <row r="347" spans="1:4" ht="12.75" customHeight="1">
      <c r="A347" s="14" t="s">
        <v>33</v>
      </c>
      <c r="B347" s="13">
        <v>6</v>
      </c>
      <c r="C347" s="12" t="s">
        <v>336</v>
      </c>
      <c r="D347" s="12" t="s">
        <v>121</v>
      </c>
    </row>
    <row r="348" spans="1:4" ht="12.75" customHeight="1">
      <c r="A348" s="14" t="s">
        <v>33</v>
      </c>
      <c r="B348" s="13">
        <v>7</v>
      </c>
      <c r="C348" s="12" t="s">
        <v>276</v>
      </c>
      <c r="D348" s="12" t="s">
        <v>113</v>
      </c>
    </row>
    <row r="349" spans="1:4" ht="12.75" customHeight="1">
      <c r="A349" s="14" t="s">
        <v>33</v>
      </c>
      <c r="B349" s="13">
        <v>8</v>
      </c>
      <c r="C349" s="14"/>
      <c r="D349" s="14"/>
    </row>
    <row r="350" spans="1:4" ht="12.75" customHeight="1">
      <c r="A350" s="14" t="s">
        <v>33</v>
      </c>
      <c r="B350" s="13">
        <v>9</v>
      </c>
      <c r="C350" s="14"/>
      <c r="D350" s="14"/>
    </row>
    <row r="351" spans="1:4" ht="12.75" customHeight="1">
      <c r="A351" s="14" t="s">
        <v>33</v>
      </c>
      <c r="B351" s="13">
        <v>10</v>
      </c>
      <c r="C351" s="14"/>
      <c r="D351" s="14"/>
    </row>
    <row r="352" spans="1:4" ht="13.5" customHeight="1">
      <c r="A352" s="7" t="s">
        <v>75</v>
      </c>
      <c r="B352" s="6">
        <v>1</v>
      </c>
      <c r="C352" s="58" t="s">
        <v>337</v>
      </c>
      <c r="D352" s="5" t="s">
        <v>123</v>
      </c>
    </row>
    <row r="353" spans="1:4" ht="13.5" customHeight="1">
      <c r="A353" s="7" t="s">
        <v>75</v>
      </c>
      <c r="B353" s="6">
        <v>2</v>
      </c>
      <c r="C353" s="5" t="s">
        <v>338</v>
      </c>
      <c r="D353" s="5" t="s">
        <v>112</v>
      </c>
    </row>
    <row r="354" spans="1:4" ht="13.5" customHeight="1">
      <c r="A354" s="7" t="s">
        <v>75</v>
      </c>
      <c r="B354" s="6">
        <v>3</v>
      </c>
      <c r="C354" s="5" t="s">
        <v>339</v>
      </c>
      <c r="D354" s="5" t="s">
        <v>109</v>
      </c>
    </row>
    <row r="355" spans="1:4" ht="13.5" customHeight="1">
      <c r="A355" s="7" t="s">
        <v>75</v>
      </c>
      <c r="B355" s="6">
        <v>4</v>
      </c>
      <c r="C355" s="5" t="s">
        <v>340</v>
      </c>
      <c r="D355" s="5" t="s">
        <v>119</v>
      </c>
    </row>
    <row r="356" spans="1:4" ht="13.5" customHeight="1">
      <c r="A356" s="7" t="s">
        <v>75</v>
      </c>
      <c r="B356" s="6">
        <v>5</v>
      </c>
      <c r="C356" s="51" t="s">
        <v>341</v>
      </c>
      <c r="D356" s="51" t="s">
        <v>111</v>
      </c>
    </row>
    <row r="357" spans="1:4" ht="12.75" customHeight="1">
      <c r="A357" s="51" t="s">
        <v>75</v>
      </c>
      <c r="B357" s="59">
        <v>5.5</v>
      </c>
      <c r="C357" s="51" t="s">
        <v>342</v>
      </c>
      <c r="D357" s="51" t="s">
        <v>110</v>
      </c>
    </row>
    <row r="358" spans="1:4" ht="12.75" customHeight="1">
      <c r="A358" s="14" t="s">
        <v>75</v>
      </c>
      <c r="B358" s="13">
        <v>6</v>
      </c>
      <c r="C358" s="12"/>
      <c r="D358" s="12"/>
    </row>
    <row r="359" spans="1:4" ht="12.75" customHeight="1">
      <c r="A359" s="14" t="s">
        <v>75</v>
      </c>
      <c r="B359" s="13">
        <v>7</v>
      </c>
      <c r="C359" s="54"/>
      <c r="D359" s="12"/>
    </row>
    <row r="360" spans="1:4" ht="12.75" customHeight="1">
      <c r="A360" s="14" t="s">
        <v>75</v>
      </c>
      <c r="B360" s="13">
        <v>8</v>
      </c>
      <c r="C360" s="12"/>
      <c r="D360" s="12"/>
    </row>
    <row r="361" spans="1:4" ht="12.75" customHeight="1">
      <c r="A361" s="14" t="s">
        <v>75</v>
      </c>
      <c r="B361" s="13">
        <v>9</v>
      </c>
      <c r="C361" s="12"/>
      <c r="D361" s="12"/>
    </row>
    <row r="362" spans="1:4" ht="12.75" customHeight="1">
      <c r="A362" s="14" t="s">
        <v>75</v>
      </c>
      <c r="B362" s="13">
        <v>10</v>
      </c>
      <c r="C362" s="12"/>
      <c r="D362" s="12"/>
    </row>
    <row r="363" spans="1:4" ht="12.75" customHeight="1">
      <c r="A363" s="7" t="s">
        <v>36</v>
      </c>
      <c r="B363" s="6">
        <v>1</v>
      </c>
      <c r="C363" s="5" t="s">
        <v>343</v>
      </c>
      <c r="D363" s="5" t="s">
        <v>111</v>
      </c>
    </row>
    <row r="364" spans="1:4" ht="12.75" customHeight="1">
      <c r="A364" s="7" t="s">
        <v>36</v>
      </c>
      <c r="B364" s="6">
        <v>2</v>
      </c>
      <c r="C364" s="5" t="s">
        <v>344</v>
      </c>
      <c r="D364" s="5" t="s">
        <v>115</v>
      </c>
    </row>
    <row r="365" spans="1:4" ht="12.75" customHeight="1">
      <c r="A365" s="7" t="s">
        <v>36</v>
      </c>
      <c r="B365" s="6">
        <v>3</v>
      </c>
      <c r="C365" s="5" t="s">
        <v>345</v>
      </c>
      <c r="D365" s="5" t="s">
        <v>111</v>
      </c>
    </row>
    <row r="366" spans="1:4" ht="12.75" customHeight="1">
      <c r="A366" s="7" t="s">
        <v>36</v>
      </c>
      <c r="B366" s="6">
        <v>4</v>
      </c>
      <c r="C366" s="5" t="s">
        <v>346</v>
      </c>
      <c r="D366" s="5" t="s">
        <v>107</v>
      </c>
    </row>
    <row r="367" spans="1:4" ht="12.75" customHeight="1">
      <c r="A367" s="7" t="s">
        <v>36</v>
      </c>
      <c r="B367" s="6">
        <v>5</v>
      </c>
      <c r="C367" s="51" t="s">
        <v>347</v>
      </c>
      <c r="D367" s="51" t="s">
        <v>119</v>
      </c>
    </row>
    <row r="368" spans="1:4" ht="12.75" customHeight="1">
      <c r="A368" s="14" t="s">
        <v>36</v>
      </c>
      <c r="B368" s="13">
        <v>6</v>
      </c>
      <c r="C368" s="57" t="s">
        <v>348</v>
      </c>
      <c r="D368" s="12" t="s">
        <v>112</v>
      </c>
    </row>
    <row r="369" spans="1:6" ht="12.75" customHeight="1">
      <c r="A369" s="14" t="s">
        <v>36</v>
      </c>
      <c r="B369" s="13">
        <v>7</v>
      </c>
      <c r="C369" s="12" t="s">
        <v>349</v>
      </c>
      <c r="D369" s="12" t="s">
        <v>112</v>
      </c>
    </row>
    <row r="370" spans="1:6" ht="12.75" customHeight="1">
      <c r="A370" s="14" t="s">
        <v>36</v>
      </c>
      <c r="B370" s="13">
        <v>8</v>
      </c>
      <c r="C370" s="12"/>
      <c r="D370" s="12"/>
    </row>
    <row r="371" spans="1:6" ht="12.75" customHeight="1">
      <c r="A371" s="14" t="s">
        <v>36</v>
      </c>
      <c r="B371" s="13">
        <v>9</v>
      </c>
      <c r="C371" s="12"/>
      <c r="D371" s="12"/>
    </row>
    <row r="372" spans="1:6" ht="12.75" customHeight="1">
      <c r="A372" s="14" t="s">
        <v>36</v>
      </c>
      <c r="B372" s="13">
        <v>10</v>
      </c>
      <c r="C372" s="60"/>
      <c r="D372" s="60"/>
    </row>
    <row r="373" spans="1:6" ht="12.75" customHeight="1">
      <c r="A373" s="14" t="s">
        <v>37</v>
      </c>
      <c r="B373" s="13">
        <v>1</v>
      </c>
      <c r="C373" s="61" t="s">
        <v>35</v>
      </c>
      <c r="D373" s="61" t="s">
        <v>350</v>
      </c>
      <c r="E373" s="97" t="s">
        <v>351</v>
      </c>
      <c r="F373" s="98"/>
    </row>
    <row r="374" spans="1:6" ht="12.75" customHeight="1">
      <c r="A374" s="14" t="s">
        <v>37</v>
      </c>
      <c r="B374" s="13">
        <v>2</v>
      </c>
      <c r="C374" s="61" t="s">
        <v>112</v>
      </c>
      <c r="D374" s="61" t="s">
        <v>112</v>
      </c>
      <c r="E374" s="99"/>
      <c r="F374" s="100"/>
    </row>
    <row r="375" spans="1:6" ht="12.75" customHeight="1">
      <c r="A375" s="14" t="s">
        <v>37</v>
      </c>
      <c r="B375" s="13">
        <v>3</v>
      </c>
      <c r="C375" s="61" t="s">
        <v>111</v>
      </c>
      <c r="D375" s="61" t="s">
        <v>111</v>
      </c>
      <c r="E375" s="99"/>
      <c r="F375" s="100"/>
    </row>
    <row r="376" spans="1:6" ht="12.75" customHeight="1">
      <c r="A376" s="14" t="s">
        <v>37</v>
      </c>
      <c r="B376" s="13">
        <v>4</v>
      </c>
      <c r="C376" s="61" t="s">
        <v>125</v>
      </c>
      <c r="D376" s="61" t="s">
        <v>125</v>
      </c>
      <c r="E376" s="99"/>
      <c r="F376" s="100"/>
    </row>
    <row r="377" spans="1:6" ht="12.75" customHeight="1">
      <c r="A377" s="14" t="s">
        <v>37</v>
      </c>
      <c r="B377" s="13">
        <v>5</v>
      </c>
      <c r="C377" s="61" t="s">
        <v>119</v>
      </c>
      <c r="D377" s="61" t="s">
        <v>119</v>
      </c>
      <c r="E377" s="99"/>
      <c r="F377" s="100"/>
    </row>
    <row r="378" spans="1:6" ht="12.75" customHeight="1">
      <c r="A378" s="14" t="s">
        <v>37</v>
      </c>
      <c r="B378" s="13">
        <v>6</v>
      </c>
      <c r="C378" s="12" t="s">
        <v>124</v>
      </c>
      <c r="D378" s="12" t="s">
        <v>124</v>
      </c>
      <c r="E378" s="99"/>
      <c r="F378" s="100"/>
    </row>
    <row r="379" spans="1:6" ht="12.75" customHeight="1">
      <c r="A379" s="14" t="s">
        <v>37</v>
      </c>
      <c r="B379" s="13">
        <v>7</v>
      </c>
      <c r="C379" s="12" t="s">
        <v>107</v>
      </c>
      <c r="D379" s="12" t="s">
        <v>107</v>
      </c>
      <c r="E379" s="99"/>
      <c r="F379" s="100"/>
    </row>
    <row r="380" spans="1:6" ht="12.75" customHeight="1">
      <c r="A380" s="14" t="s">
        <v>37</v>
      </c>
      <c r="B380" s="13">
        <v>8</v>
      </c>
      <c r="C380" s="12" t="s">
        <v>117</v>
      </c>
      <c r="D380" s="12" t="s">
        <v>117</v>
      </c>
      <c r="E380" s="99"/>
      <c r="F380" s="100"/>
    </row>
    <row r="381" spans="1:6" ht="12.75" customHeight="1">
      <c r="A381" s="14" t="s">
        <v>37</v>
      </c>
      <c r="B381" s="13">
        <v>9</v>
      </c>
      <c r="C381" s="12" t="s">
        <v>113</v>
      </c>
      <c r="D381" s="12" t="s">
        <v>113</v>
      </c>
      <c r="E381" s="99"/>
      <c r="F381" s="100"/>
    </row>
    <row r="382" spans="1:6" ht="12.75" customHeight="1">
      <c r="A382" s="14" t="s">
        <v>37</v>
      </c>
      <c r="B382" s="13">
        <v>10</v>
      </c>
      <c r="C382" s="14"/>
      <c r="D382" s="14"/>
      <c r="E382" s="101"/>
      <c r="F382" s="102"/>
    </row>
    <row r="383" spans="1:6" ht="12.75" customHeight="1">
      <c r="A383" s="7" t="s">
        <v>38</v>
      </c>
      <c r="B383" s="6">
        <v>1</v>
      </c>
      <c r="C383" s="5" t="s">
        <v>107</v>
      </c>
      <c r="D383" s="5" t="s">
        <v>107</v>
      </c>
    </row>
    <row r="384" spans="1:6" ht="12.75" customHeight="1">
      <c r="A384" s="7" t="s">
        <v>38</v>
      </c>
      <c r="B384" s="6">
        <v>2</v>
      </c>
      <c r="C384" s="42" t="s">
        <v>113</v>
      </c>
      <c r="D384" s="5" t="s">
        <v>113</v>
      </c>
    </row>
    <row r="385" spans="1:4" ht="12.75" customHeight="1">
      <c r="A385" s="7" t="s">
        <v>38</v>
      </c>
      <c r="B385" s="6">
        <v>3</v>
      </c>
      <c r="C385" s="5" t="s">
        <v>112</v>
      </c>
      <c r="D385" s="5" t="s">
        <v>112</v>
      </c>
    </row>
    <row r="386" spans="1:4" ht="12.75" customHeight="1">
      <c r="A386" s="7" t="s">
        <v>38</v>
      </c>
      <c r="B386" s="6">
        <v>4</v>
      </c>
      <c r="C386" s="5" t="s">
        <v>124</v>
      </c>
      <c r="D386" s="5" t="s">
        <v>124</v>
      </c>
    </row>
    <row r="387" spans="1:4" ht="12.75" customHeight="1">
      <c r="A387" s="7" t="s">
        <v>38</v>
      </c>
      <c r="B387" s="6">
        <v>5</v>
      </c>
      <c r="C387" s="42" t="s">
        <v>111</v>
      </c>
      <c r="D387" s="5" t="s">
        <v>111</v>
      </c>
    </row>
    <row r="388" spans="1:4" ht="12.75" customHeight="1">
      <c r="A388" s="60" t="s">
        <v>38</v>
      </c>
      <c r="B388" s="62">
        <v>6</v>
      </c>
      <c r="C388" s="12" t="s">
        <v>117</v>
      </c>
      <c r="D388" s="12" t="s">
        <v>117</v>
      </c>
    </row>
    <row r="389" spans="1:4" ht="12.75" customHeight="1">
      <c r="A389" s="14" t="s">
        <v>38</v>
      </c>
      <c r="B389" s="13">
        <v>7</v>
      </c>
      <c r="C389" s="54" t="s">
        <v>123</v>
      </c>
      <c r="D389" s="12" t="s">
        <v>123</v>
      </c>
    </row>
    <row r="390" spans="1:4" ht="12.75" customHeight="1">
      <c r="A390" s="14" t="s">
        <v>38</v>
      </c>
      <c r="B390" s="13">
        <v>8</v>
      </c>
      <c r="C390" s="12" t="s">
        <v>115</v>
      </c>
      <c r="D390" s="12" t="s">
        <v>115</v>
      </c>
    </row>
    <row r="391" spans="1:4" ht="12.75" customHeight="1">
      <c r="A391" s="14" t="s">
        <v>38</v>
      </c>
      <c r="B391" s="13">
        <v>9</v>
      </c>
      <c r="C391" s="12" t="s">
        <v>119</v>
      </c>
      <c r="D391" s="12" t="s">
        <v>119</v>
      </c>
    </row>
    <row r="392" spans="1:4" ht="12.75" customHeight="1">
      <c r="A392" s="14" t="s">
        <v>38</v>
      </c>
      <c r="B392" s="13">
        <v>10</v>
      </c>
      <c r="C392" s="12" t="s">
        <v>125</v>
      </c>
      <c r="D392" s="12" t="s">
        <v>125</v>
      </c>
    </row>
    <row r="393" spans="1:4" ht="13.5" customHeight="1">
      <c r="A393" s="7" t="s">
        <v>39</v>
      </c>
      <c r="B393" s="6">
        <v>1</v>
      </c>
      <c r="C393" s="5" t="s">
        <v>352</v>
      </c>
      <c r="D393" s="5" t="s">
        <v>115</v>
      </c>
    </row>
    <row r="394" spans="1:4" ht="13.5" customHeight="1">
      <c r="A394" s="7" t="s">
        <v>39</v>
      </c>
      <c r="B394" s="6">
        <v>2</v>
      </c>
      <c r="C394" s="58" t="s">
        <v>353</v>
      </c>
      <c r="D394" s="5" t="s">
        <v>107</v>
      </c>
    </row>
    <row r="395" spans="1:4" ht="13.5" customHeight="1">
      <c r="A395" s="7" t="s">
        <v>39</v>
      </c>
      <c r="B395" s="6">
        <v>3</v>
      </c>
      <c r="C395" s="5" t="s">
        <v>354</v>
      </c>
      <c r="D395" s="5" t="s">
        <v>109</v>
      </c>
    </row>
    <row r="396" spans="1:4" ht="13.5" customHeight="1">
      <c r="A396" s="7" t="s">
        <v>39</v>
      </c>
      <c r="B396" s="6">
        <v>4</v>
      </c>
      <c r="C396" s="5" t="s">
        <v>355</v>
      </c>
      <c r="D396" s="5" t="s">
        <v>123</v>
      </c>
    </row>
    <row r="397" spans="1:4" ht="13.5" customHeight="1">
      <c r="A397" s="7" t="s">
        <v>39</v>
      </c>
      <c r="B397" s="6">
        <v>5</v>
      </c>
      <c r="C397" s="58" t="s">
        <v>356</v>
      </c>
      <c r="D397" s="5" t="s">
        <v>119</v>
      </c>
    </row>
    <row r="398" spans="1:4" ht="13.5" customHeight="1">
      <c r="A398" s="14" t="s">
        <v>39</v>
      </c>
      <c r="B398" s="13">
        <v>6</v>
      </c>
      <c r="C398" s="12" t="s">
        <v>357</v>
      </c>
      <c r="D398" s="12" t="s">
        <v>112</v>
      </c>
    </row>
    <row r="399" spans="1:4" ht="12.75" customHeight="1">
      <c r="A399" s="14" t="s">
        <v>39</v>
      </c>
      <c r="B399" s="13">
        <v>7</v>
      </c>
      <c r="C399" s="57" t="s">
        <v>152</v>
      </c>
      <c r="D399" s="12" t="s">
        <v>113</v>
      </c>
    </row>
    <row r="400" spans="1:4" ht="12.75" customHeight="1">
      <c r="A400" s="14" t="s">
        <v>39</v>
      </c>
      <c r="B400" s="13">
        <v>8</v>
      </c>
      <c r="C400" s="12"/>
      <c r="D400" s="12"/>
    </row>
    <row r="401" spans="1:4" ht="12.75" customHeight="1">
      <c r="A401" s="14" t="s">
        <v>39</v>
      </c>
      <c r="B401" s="13">
        <v>9</v>
      </c>
      <c r="C401" s="12"/>
      <c r="D401" s="12"/>
    </row>
    <row r="402" spans="1:4" ht="12.75" customHeight="1">
      <c r="A402" s="14" t="s">
        <v>39</v>
      </c>
      <c r="B402" s="13">
        <v>10</v>
      </c>
      <c r="C402" s="12"/>
      <c r="D402" s="12"/>
    </row>
    <row r="403" spans="1:4" ht="12.75" customHeight="1">
      <c r="A403" s="7" t="s">
        <v>40</v>
      </c>
      <c r="B403" s="6">
        <v>1</v>
      </c>
      <c r="C403" s="5" t="s">
        <v>338</v>
      </c>
      <c r="D403" s="5" t="s">
        <v>112</v>
      </c>
    </row>
    <row r="404" spans="1:4" ht="12.75" customHeight="1">
      <c r="A404" s="7" t="s">
        <v>40</v>
      </c>
      <c r="B404" s="6">
        <v>2</v>
      </c>
      <c r="C404" s="5" t="s">
        <v>307</v>
      </c>
      <c r="D404" s="5" t="s">
        <v>113</v>
      </c>
    </row>
    <row r="405" spans="1:4" ht="12.75" customHeight="1">
      <c r="A405" s="7" t="s">
        <v>40</v>
      </c>
      <c r="B405" s="6">
        <v>3</v>
      </c>
      <c r="C405" s="5" t="s">
        <v>358</v>
      </c>
      <c r="D405" s="5" t="s">
        <v>114</v>
      </c>
    </row>
    <row r="406" spans="1:4" ht="12.75" customHeight="1">
      <c r="A406" s="7" t="s">
        <v>40</v>
      </c>
      <c r="B406" s="6">
        <v>4</v>
      </c>
      <c r="C406" s="5" t="s">
        <v>359</v>
      </c>
      <c r="D406" s="5" t="s">
        <v>119</v>
      </c>
    </row>
    <row r="407" spans="1:4" ht="12.75" customHeight="1">
      <c r="A407" s="7" t="s">
        <v>40</v>
      </c>
      <c r="B407" s="6">
        <v>5</v>
      </c>
      <c r="C407" s="5" t="s">
        <v>360</v>
      </c>
      <c r="D407" s="5" t="s">
        <v>124</v>
      </c>
    </row>
    <row r="408" spans="1:4" ht="12.75" customHeight="1">
      <c r="A408" s="14" t="s">
        <v>40</v>
      </c>
      <c r="B408" s="13">
        <v>6</v>
      </c>
      <c r="C408" s="12" t="s">
        <v>354</v>
      </c>
      <c r="D408" s="12" t="s">
        <v>109</v>
      </c>
    </row>
    <row r="409" spans="1:4" ht="12.75" customHeight="1">
      <c r="A409" s="14" t="s">
        <v>40</v>
      </c>
      <c r="B409" s="13">
        <v>7</v>
      </c>
      <c r="C409" s="12" t="s">
        <v>361</v>
      </c>
      <c r="D409" s="12" t="s">
        <v>121</v>
      </c>
    </row>
    <row r="410" spans="1:4" ht="12.75" customHeight="1">
      <c r="A410" s="14" t="s">
        <v>40</v>
      </c>
      <c r="B410" s="13">
        <v>8</v>
      </c>
      <c r="C410" s="12" t="s">
        <v>362</v>
      </c>
      <c r="D410" s="12" t="s">
        <v>114</v>
      </c>
    </row>
    <row r="411" spans="1:4" ht="12.75" customHeight="1">
      <c r="A411" s="14" t="s">
        <v>40</v>
      </c>
      <c r="B411" s="13">
        <v>9</v>
      </c>
      <c r="C411" s="12" t="s">
        <v>363</v>
      </c>
      <c r="D411" s="12" t="s">
        <v>120</v>
      </c>
    </row>
    <row r="412" spans="1:4" ht="12.75" customHeight="1">
      <c r="A412" s="14" t="s">
        <v>40</v>
      </c>
      <c r="B412" s="13">
        <v>10</v>
      </c>
      <c r="C412" s="12" t="s">
        <v>364</v>
      </c>
      <c r="D412" s="12" t="s">
        <v>107</v>
      </c>
    </row>
    <row r="413" spans="1:4" ht="12.75" customHeight="1">
      <c r="A413" s="7" t="s">
        <v>101</v>
      </c>
      <c r="B413" s="6">
        <v>1</v>
      </c>
      <c r="C413" s="5" t="s">
        <v>123</v>
      </c>
      <c r="D413" s="5" t="s">
        <v>123</v>
      </c>
    </row>
    <row r="414" spans="1:4" ht="12.75" customHeight="1">
      <c r="A414" s="7" t="s">
        <v>101</v>
      </c>
      <c r="B414" s="6">
        <v>2</v>
      </c>
      <c r="C414" s="5" t="s">
        <v>112</v>
      </c>
      <c r="D414" s="5" t="s">
        <v>112</v>
      </c>
    </row>
    <row r="415" spans="1:4" ht="12.75" customHeight="1">
      <c r="A415" s="7" t="s">
        <v>101</v>
      </c>
      <c r="B415" s="6">
        <v>3</v>
      </c>
      <c r="C415" s="5" t="s">
        <v>115</v>
      </c>
      <c r="D415" s="5" t="s">
        <v>115</v>
      </c>
    </row>
    <row r="416" spans="1:4" ht="12.75" customHeight="1">
      <c r="A416" s="7" t="s">
        <v>101</v>
      </c>
      <c r="B416" s="6">
        <v>4</v>
      </c>
      <c r="C416" s="7"/>
      <c r="D416" s="7"/>
    </row>
    <row r="417" spans="1:4" ht="12.75" customHeight="1">
      <c r="A417" s="7" t="s">
        <v>101</v>
      </c>
      <c r="B417" s="6">
        <v>5</v>
      </c>
      <c r="C417" s="7"/>
      <c r="D417" s="7"/>
    </row>
    <row r="418" spans="1:4" ht="12.75" customHeight="1">
      <c r="A418" s="60" t="s">
        <v>101</v>
      </c>
      <c r="B418" s="62">
        <v>6</v>
      </c>
      <c r="C418" s="14"/>
      <c r="D418" s="14"/>
    </row>
    <row r="419" spans="1:4" ht="12.75" customHeight="1">
      <c r="A419" s="60" t="s">
        <v>101</v>
      </c>
      <c r="B419" s="62">
        <v>7</v>
      </c>
      <c r="C419" s="14"/>
      <c r="D419" s="14"/>
    </row>
    <row r="420" spans="1:4" ht="12.75" customHeight="1">
      <c r="A420" s="14" t="s">
        <v>101</v>
      </c>
      <c r="B420" s="13">
        <v>8</v>
      </c>
      <c r="C420" s="14"/>
      <c r="D420" s="14"/>
    </row>
    <row r="421" spans="1:4" ht="12.75" customHeight="1">
      <c r="A421" s="14" t="s">
        <v>101</v>
      </c>
      <c r="B421" s="13">
        <v>9</v>
      </c>
      <c r="C421" s="14"/>
      <c r="D421" s="14"/>
    </row>
    <row r="422" spans="1:4" ht="12.75" customHeight="1">
      <c r="A422" s="14" t="s">
        <v>101</v>
      </c>
      <c r="B422" s="13">
        <v>10</v>
      </c>
      <c r="C422" s="14"/>
      <c r="D422" s="14"/>
    </row>
    <row r="423" spans="1:4" ht="12.75" customHeight="1">
      <c r="A423" s="7" t="s">
        <v>41</v>
      </c>
      <c r="B423" s="6">
        <v>1</v>
      </c>
      <c r="C423" s="5" t="s">
        <v>365</v>
      </c>
      <c r="D423" s="5" t="s">
        <v>112</v>
      </c>
    </row>
    <row r="424" spans="1:4" ht="12.75" customHeight="1">
      <c r="A424" s="7" t="s">
        <v>41</v>
      </c>
      <c r="B424" s="6">
        <v>2</v>
      </c>
      <c r="C424" s="5" t="s">
        <v>366</v>
      </c>
      <c r="D424" s="5" t="s">
        <v>112</v>
      </c>
    </row>
    <row r="425" spans="1:4" ht="12.75" customHeight="1">
      <c r="A425" s="7" t="s">
        <v>41</v>
      </c>
      <c r="B425" s="6">
        <v>3</v>
      </c>
      <c r="C425" s="5" t="s">
        <v>367</v>
      </c>
      <c r="D425" s="5" t="s">
        <v>115</v>
      </c>
    </row>
    <row r="426" spans="1:4" ht="12.75" customHeight="1">
      <c r="A426" s="7" t="s">
        <v>41</v>
      </c>
      <c r="B426" s="6">
        <v>4</v>
      </c>
      <c r="C426" s="51" t="s">
        <v>368</v>
      </c>
      <c r="D426" s="51" t="s">
        <v>112</v>
      </c>
    </row>
    <row r="427" spans="1:4" ht="12.75" customHeight="1">
      <c r="A427" s="7" t="s">
        <v>41</v>
      </c>
      <c r="B427" s="6">
        <v>5</v>
      </c>
      <c r="C427" s="5" t="s">
        <v>369</v>
      </c>
      <c r="D427" s="5" t="s">
        <v>115</v>
      </c>
    </row>
    <row r="428" spans="1:4" ht="12.75" customHeight="1">
      <c r="A428" s="14" t="s">
        <v>41</v>
      </c>
      <c r="B428" s="13">
        <v>6</v>
      </c>
      <c r="C428" s="12" t="s">
        <v>174</v>
      </c>
      <c r="D428" s="12" t="s">
        <v>107</v>
      </c>
    </row>
    <row r="429" spans="1:4" ht="12.75" customHeight="1">
      <c r="A429" s="14" t="s">
        <v>41</v>
      </c>
      <c r="B429" s="13">
        <v>7</v>
      </c>
      <c r="C429" s="12" t="s">
        <v>370</v>
      </c>
      <c r="D429" s="12" t="s">
        <v>115</v>
      </c>
    </row>
    <row r="430" spans="1:4" ht="12.75" customHeight="1">
      <c r="A430" s="14" t="s">
        <v>41</v>
      </c>
      <c r="B430" s="13">
        <v>8</v>
      </c>
      <c r="C430" s="12" t="s">
        <v>371</v>
      </c>
      <c r="D430" s="12" t="s">
        <v>121</v>
      </c>
    </row>
    <row r="431" spans="1:4" ht="12.75" customHeight="1">
      <c r="A431" s="14" t="s">
        <v>41</v>
      </c>
      <c r="B431" s="13">
        <v>9</v>
      </c>
      <c r="C431" s="12" t="s">
        <v>372</v>
      </c>
      <c r="D431" s="12" t="s">
        <v>119</v>
      </c>
    </row>
    <row r="432" spans="1:4" ht="12.75" customHeight="1">
      <c r="A432" s="14" t="s">
        <v>41</v>
      </c>
      <c r="B432" s="13">
        <v>10</v>
      </c>
      <c r="C432" s="12"/>
      <c r="D432" s="12"/>
    </row>
    <row r="433" spans="1:4" ht="12.75" customHeight="1">
      <c r="A433" s="7" t="s">
        <v>83</v>
      </c>
      <c r="B433" s="6">
        <v>1</v>
      </c>
      <c r="C433" s="5" t="s">
        <v>289</v>
      </c>
      <c r="D433" s="5" t="s">
        <v>112</v>
      </c>
    </row>
    <row r="434" spans="1:4" ht="12.75" customHeight="1">
      <c r="A434" s="7" t="s">
        <v>83</v>
      </c>
      <c r="B434" s="6">
        <v>2</v>
      </c>
      <c r="C434" s="5" t="s">
        <v>229</v>
      </c>
      <c r="D434" s="5" t="s">
        <v>119</v>
      </c>
    </row>
    <row r="435" spans="1:4" ht="12.75" customHeight="1">
      <c r="A435" s="7" t="s">
        <v>83</v>
      </c>
      <c r="B435" s="6">
        <v>3</v>
      </c>
      <c r="C435" s="5" t="s">
        <v>310</v>
      </c>
      <c r="D435" s="5" t="s">
        <v>112</v>
      </c>
    </row>
    <row r="436" spans="1:4" ht="12.75" customHeight="1">
      <c r="A436" s="7" t="s">
        <v>83</v>
      </c>
      <c r="B436" s="6">
        <v>4</v>
      </c>
      <c r="C436" s="5" t="s">
        <v>373</v>
      </c>
      <c r="D436" s="5" t="s">
        <v>119</v>
      </c>
    </row>
    <row r="437" spans="1:4" ht="12.75" customHeight="1">
      <c r="A437" s="7" t="s">
        <v>83</v>
      </c>
      <c r="B437" s="6">
        <v>5</v>
      </c>
      <c r="C437" s="51" t="s">
        <v>233</v>
      </c>
      <c r="D437" s="51" t="s">
        <v>112</v>
      </c>
    </row>
    <row r="438" spans="1:4" ht="12.75" customHeight="1">
      <c r="A438" s="14" t="s">
        <v>83</v>
      </c>
      <c r="B438" s="13">
        <v>6</v>
      </c>
      <c r="C438" s="12" t="s">
        <v>374</v>
      </c>
      <c r="D438" s="12" t="s">
        <v>115</v>
      </c>
    </row>
    <row r="439" spans="1:4" ht="12.75" customHeight="1">
      <c r="A439" s="14" t="s">
        <v>83</v>
      </c>
      <c r="B439" s="13">
        <v>7</v>
      </c>
      <c r="C439" s="12" t="s">
        <v>375</v>
      </c>
      <c r="D439" s="12" t="s">
        <v>115</v>
      </c>
    </row>
    <row r="440" spans="1:4" ht="12.75" customHeight="1">
      <c r="A440" s="14" t="s">
        <v>83</v>
      </c>
      <c r="B440" s="13">
        <v>8</v>
      </c>
      <c r="C440" s="12" t="s">
        <v>376</v>
      </c>
      <c r="D440" s="12" t="s">
        <v>111</v>
      </c>
    </row>
    <row r="441" spans="1:4" ht="12.75" customHeight="1">
      <c r="A441" s="14" t="s">
        <v>83</v>
      </c>
      <c r="B441" s="13">
        <v>9</v>
      </c>
      <c r="C441" s="12" t="s">
        <v>377</v>
      </c>
      <c r="D441" s="12" t="s">
        <v>111</v>
      </c>
    </row>
    <row r="442" spans="1:4" ht="12.75" customHeight="1">
      <c r="A442" s="14" t="s">
        <v>83</v>
      </c>
      <c r="B442" s="13">
        <v>10</v>
      </c>
      <c r="C442" s="12"/>
      <c r="D442" s="12"/>
    </row>
    <row r="443" spans="1:4" ht="12.75" customHeight="1">
      <c r="A443" s="7" t="s">
        <v>84</v>
      </c>
      <c r="B443" s="6">
        <v>1</v>
      </c>
      <c r="C443" s="5" t="s">
        <v>378</v>
      </c>
      <c r="D443" s="5" t="s">
        <v>112</v>
      </c>
    </row>
    <row r="444" spans="1:4" ht="12.75" customHeight="1">
      <c r="A444" s="7" t="s">
        <v>84</v>
      </c>
      <c r="B444" s="6">
        <v>2</v>
      </c>
      <c r="C444" s="5" t="s">
        <v>263</v>
      </c>
      <c r="D444" s="5" t="s">
        <v>115</v>
      </c>
    </row>
    <row r="445" spans="1:4" ht="12.75" customHeight="1">
      <c r="A445" s="7" t="s">
        <v>84</v>
      </c>
      <c r="B445" s="6">
        <v>3</v>
      </c>
      <c r="C445" s="5" t="s">
        <v>379</v>
      </c>
      <c r="D445" s="5" t="s">
        <v>112</v>
      </c>
    </row>
    <row r="446" spans="1:4" ht="12.75" customHeight="1">
      <c r="A446" s="7" t="s">
        <v>84</v>
      </c>
      <c r="B446" s="6">
        <v>4</v>
      </c>
      <c r="C446" s="5" t="s">
        <v>269</v>
      </c>
      <c r="D446" s="5" t="s">
        <v>115</v>
      </c>
    </row>
    <row r="447" spans="1:4" ht="12.75" customHeight="1">
      <c r="A447" s="7" t="s">
        <v>84</v>
      </c>
      <c r="B447" s="6">
        <v>5</v>
      </c>
      <c r="C447" s="5" t="s">
        <v>380</v>
      </c>
      <c r="D447" s="5" t="s">
        <v>119</v>
      </c>
    </row>
    <row r="448" spans="1:4" ht="12.75" customHeight="1">
      <c r="A448" s="14" t="s">
        <v>84</v>
      </c>
      <c r="B448" s="13">
        <v>6</v>
      </c>
      <c r="C448" s="12" t="s">
        <v>381</v>
      </c>
      <c r="D448" s="12" t="s">
        <v>119</v>
      </c>
    </row>
    <row r="449" spans="1:4" ht="12.75" customHeight="1">
      <c r="A449" s="14" t="s">
        <v>84</v>
      </c>
      <c r="B449" s="13">
        <v>7</v>
      </c>
      <c r="C449" s="12" t="s">
        <v>382</v>
      </c>
      <c r="D449" s="12" t="s">
        <v>115</v>
      </c>
    </row>
    <row r="450" spans="1:4" ht="12.75" customHeight="1">
      <c r="A450" s="14" t="s">
        <v>84</v>
      </c>
      <c r="B450" s="13">
        <v>8</v>
      </c>
      <c r="C450" s="12"/>
      <c r="D450" s="12"/>
    </row>
    <row r="451" spans="1:4" ht="12.75" customHeight="1">
      <c r="A451" s="14" t="s">
        <v>84</v>
      </c>
      <c r="B451" s="13">
        <v>9</v>
      </c>
      <c r="C451" s="12"/>
      <c r="D451" s="12"/>
    </row>
    <row r="452" spans="1:4" ht="12.75" customHeight="1">
      <c r="A452" s="14" t="s">
        <v>84</v>
      </c>
      <c r="B452" s="13">
        <v>10</v>
      </c>
      <c r="C452" s="12"/>
      <c r="D452" s="12"/>
    </row>
    <row r="453" spans="1:4" ht="12.75" customHeight="1">
      <c r="A453" s="7" t="s">
        <v>85</v>
      </c>
      <c r="B453" s="6">
        <v>1</v>
      </c>
      <c r="C453" s="5" t="s">
        <v>383</v>
      </c>
      <c r="D453" s="5" t="s">
        <v>112</v>
      </c>
    </row>
    <row r="454" spans="1:4" ht="12.75" customHeight="1">
      <c r="A454" s="7" t="s">
        <v>85</v>
      </c>
      <c r="B454" s="6">
        <v>2</v>
      </c>
      <c r="C454" s="5" t="s">
        <v>327</v>
      </c>
      <c r="D454" s="5" t="s">
        <v>119</v>
      </c>
    </row>
    <row r="455" spans="1:4" ht="12.75" customHeight="1">
      <c r="A455" s="7" t="s">
        <v>85</v>
      </c>
      <c r="B455" s="6">
        <v>3</v>
      </c>
      <c r="C455" s="5" t="s">
        <v>384</v>
      </c>
      <c r="D455" s="5" t="s">
        <v>112</v>
      </c>
    </row>
    <row r="456" spans="1:4" ht="12.75" customHeight="1">
      <c r="A456" s="7" t="s">
        <v>85</v>
      </c>
      <c r="B456" s="6">
        <v>4</v>
      </c>
      <c r="C456" s="51" t="s">
        <v>213</v>
      </c>
      <c r="D456" s="51" t="s">
        <v>112</v>
      </c>
    </row>
    <row r="457" spans="1:4" ht="12.75" customHeight="1">
      <c r="A457" s="7" t="s">
        <v>85</v>
      </c>
      <c r="B457" s="6">
        <v>5</v>
      </c>
      <c r="C457" s="51"/>
      <c r="D457" s="51"/>
    </row>
    <row r="458" spans="1:4" ht="12.75" customHeight="1">
      <c r="A458" s="14" t="s">
        <v>85</v>
      </c>
      <c r="B458" s="13">
        <v>6</v>
      </c>
      <c r="C458" s="12"/>
      <c r="D458" s="12"/>
    </row>
    <row r="459" spans="1:4" ht="12.75" customHeight="1">
      <c r="A459" s="14" t="s">
        <v>85</v>
      </c>
      <c r="B459" s="13">
        <v>7</v>
      </c>
      <c r="C459" s="12"/>
      <c r="D459" s="12"/>
    </row>
    <row r="460" spans="1:4" ht="12.75" customHeight="1">
      <c r="A460" s="14" t="s">
        <v>85</v>
      </c>
      <c r="B460" s="13">
        <v>8</v>
      </c>
      <c r="C460" s="12"/>
      <c r="D460" s="12"/>
    </row>
    <row r="461" spans="1:4" ht="12.75" customHeight="1">
      <c r="A461" s="14" t="s">
        <v>85</v>
      </c>
      <c r="B461" s="13">
        <v>9</v>
      </c>
      <c r="C461" s="12"/>
      <c r="D461" s="12"/>
    </row>
    <row r="462" spans="1:4" ht="12.75" customHeight="1">
      <c r="A462" s="22" t="s">
        <v>85</v>
      </c>
      <c r="B462" s="23">
        <v>10</v>
      </c>
      <c r="C462" s="63"/>
      <c r="D462" s="63"/>
    </row>
    <row r="463" spans="1:4" ht="12.75" customHeight="1">
      <c r="A463" s="7" t="s">
        <v>42</v>
      </c>
      <c r="B463" s="6">
        <v>1</v>
      </c>
      <c r="C463" s="5" t="s">
        <v>144</v>
      </c>
      <c r="D463" s="5" t="s">
        <v>125</v>
      </c>
    </row>
    <row r="464" spans="1:4" ht="12.75" customHeight="1">
      <c r="A464" s="25" t="s">
        <v>42</v>
      </c>
      <c r="B464" s="26">
        <v>2</v>
      </c>
      <c r="C464" s="64" t="s">
        <v>385</v>
      </c>
      <c r="D464" s="64" t="s">
        <v>107</v>
      </c>
    </row>
    <row r="465" spans="1:4" ht="12.75" customHeight="1">
      <c r="A465" s="7" t="s">
        <v>42</v>
      </c>
      <c r="B465" s="6">
        <v>3</v>
      </c>
      <c r="C465" s="5" t="s">
        <v>386</v>
      </c>
      <c r="D465" s="5" t="s">
        <v>125</v>
      </c>
    </row>
    <row r="466" spans="1:4" ht="12.75" customHeight="1">
      <c r="A466" s="7" t="s">
        <v>42</v>
      </c>
      <c r="B466" s="6">
        <v>4</v>
      </c>
      <c r="C466" s="5" t="s">
        <v>387</v>
      </c>
      <c r="D466" s="5" t="s">
        <v>112</v>
      </c>
    </row>
    <row r="467" spans="1:4" ht="12.75" customHeight="1">
      <c r="A467" s="7" t="s">
        <v>42</v>
      </c>
      <c r="B467" s="6">
        <v>5</v>
      </c>
      <c r="C467" s="5" t="s">
        <v>388</v>
      </c>
      <c r="D467" s="5" t="s">
        <v>112</v>
      </c>
    </row>
    <row r="468" spans="1:4" ht="12.75" customHeight="1">
      <c r="A468" s="14" t="s">
        <v>42</v>
      </c>
      <c r="B468" s="13">
        <v>6</v>
      </c>
      <c r="C468" s="12" t="s">
        <v>277</v>
      </c>
      <c r="D468" s="12" t="s">
        <v>115</v>
      </c>
    </row>
    <row r="469" spans="1:4" ht="12.75" customHeight="1">
      <c r="A469" s="14" t="s">
        <v>42</v>
      </c>
      <c r="B469" s="13">
        <v>7</v>
      </c>
      <c r="C469" s="12" t="s">
        <v>143</v>
      </c>
      <c r="D469" s="12" t="s">
        <v>107</v>
      </c>
    </row>
    <row r="470" spans="1:4" ht="12.75" customHeight="1">
      <c r="A470" s="14" t="s">
        <v>42</v>
      </c>
      <c r="B470" s="13">
        <v>8</v>
      </c>
      <c r="C470" s="12" t="s">
        <v>389</v>
      </c>
      <c r="D470" s="12" t="s">
        <v>113</v>
      </c>
    </row>
    <row r="471" spans="1:4" ht="12.75" customHeight="1">
      <c r="A471" s="14" t="s">
        <v>42</v>
      </c>
      <c r="B471" s="13">
        <v>9</v>
      </c>
      <c r="C471" s="14"/>
      <c r="D471" s="14"/>
    </row>
    <row r="472" spans="1:4" ht="12.75" customHeight="1">
      <c r="A472" s="14" t="s">
        <v>42</v>
      </c>
      <c r="B472" s="13">
        <v>10</v>
      </c>
      <c r="C472" s="14"/>
      <c r="D472" s="14"/>
    </row>
    <row r="473" spans="1:4" ht="12.75" customHeight="1">
      <c r="A473" s="7" t="s">
        <v>86</v>
      </c>
      <c r="B473" s="6">
        <v>1</v>
      </c>
      <c r="C473" s="5" t="s">
        <v>390</v>
      </c>
      <c r="D473" s="5" t="s">
        <v>125</v>
      </c>
    </row>
    <row r="474" spans="1:4" ht="12.75" customHeight="1">
      <c r="A474" s="7" t="s">
        <v>86</v>
      </c>
      <c r="B474" s="6">
        <v>2</v>
      </c>
      <c r="C474" s="5" t="s">
        <v>391</v>
      </c>
      <c r="D474" s="5" t="s">
        <v>112</v>
      </c>
    </row>
    <row r="475" spans="1:4" ht="12.75" customHeight="1">
      <c r="A475" s="7" t="s">
        <v>86</v>
      </c>
      <c r="B475" s="6">
        <v>3</v>
      </c>
      <c r="C475" s="5" t="s">
        <v>392</v>
      </c>
      <c r="D475" s="5" t="s">
        <v>112</v>
      </c>
    </row>
    <row r="476" spans="1:4" ht="12.75" customHeight="1">
      <c r="A476" s="7" t="s">
        <v>86</v>
      </c>
      <c r="B476" s="6">
        <v>4</v>
      </c>
      <c r="C476" s="5" t="s">
        <v>393</v>
      </c>
      <c r="D476" s="5" t="s">
        <v>125</v>
      </c>
    </row>
    <row r="477" spans="1:4" ht="12.75" customHeight="1">
      <c r="A477" s="7" t="s">
        <v>86</v>
      </c>
      <c r="B477" s="6">
        <v>5</v>
      </c>
      <c r="C477" s="51" t="s">
        <v>394</v>
      </c>
      <c r="D477" s="51" t="s">
        <v>112</v>
      </c>
    </row>
    <row r="478" spans="1:4" ht="12.75" customHeight="1">
      <c r="A478" s="14" t="s">
        <v>86</v>
      </c>
      <c r="B478" s="13">
        <v>6</v>
      </c>
      <c r="C478" s="12" t="s">
        <v>395</v>
      </c>
      <c r="D478" s="12" t="s">
        <v>111</v>
      </c>
    </row>
    <row r="479" spans="1:4" ht="12.75" customHeight="1">
      <c r="A479" s="14" t="s">
        <v>86</v>
      </c>
      <c r="B479" s="13">
        <v>7</v>
      </c>
      <c r="C479" s="12" t="s">
        <v>396</v>
      </c>
      <c r="D479" s="12" t="s">
        <v>30</v>
      </c>
    </row>
    <row r="480" spans="1:4" ht="12.75" customHeight="1">
      <c r="A480" s="14" t="s">
        <v>86</v>
      </c>
      <c r="B480" s="13">
        <v>8</v>
      </c>
      <c r="C480" s="12" t="s">
        <v>397</v>
      </c>
      <c r="D480" s="12" t="s">
        <v>115</v>
      </c>
    </row>
    <row r="481" spans="1:4" ht="12.75" customHeight="1">
      <c r="A481" s="14" t="s">
        <v>86</v>
      </c>
      <c r="B481" s="13">
        <v>9</v>
      </c>
      <c r="C481" s="12"/>
      <c r="D481" s="12"/>
    </row>
    <row r="482" spans="1:4" ht="12.75" customHeight="1">
      <c r="A482" s="14" t="s">
        <v>86</v>
      </c>
      <c r="B482" s="13">
        <v>10</v>
      </c>
      <c r="C482" s="12"/>
      <c r="D482" s="12"/>
    </row>
    <row r="483" spans="1:4" ht="12.75" customHeight="1">
      <c r="A483" s="7" t="s">
        <v>87</v>
      </c>
      <c r="B483" s="6">
        <v>1</v>
      </c>
      <c r="C483" s="42" t="s">
        <v>189</v>
      </c>
      <c r="D483" s="5" t="s">
        <v>125</v>
      </c>
    </row>
    <row r="484" spans="1:4" ht="12.75" customHeight="1">
      <c r="A484" s="7" t="s">
        <v>87</v>
      </c>
      <c r="B484" s="6">
        <v>2</v>
      </c>
      <c r="C484" s="5" t="s">
        <v>398</v>
      </c>
      <c r="D484" s="5" t="s">
        <v>125</v>
      </c>
    </row>
    <row r="485" spans="1:4" ht="12.75" customHeight="1">
      <c r="A485" s="7" t="s">
        <v>87</v>
      </c>
      <c r="B485" s="6">
        <v>3</v>
      </c>
      <c r="C485" s="5" t="s">
        <v>399</v>
      </c>
      <c r="D485" s="5" t="s">
        <v>112</v>
      </c>
    </row>
    <row r="486" spans="1:4" ht="12.75" customHeight="1">
      <c r="A486" s="7" t="s">
        <v>87</v>
      </c>
      <c r="B486" s="6">
        <v>4</v>
      </c>
      <c r="C486" s="5" t="s">
        <v>400</v>
      </c>
      <c r="D486" s="5" t="s">
        <v>112</v>
      </c>
    </row>
    <row r="487" spans="1:4" ht="12.75" customHeight="1">
      <c r="A487" s="7" t="s">
        <v>87</v>
      </c>
      <c r="B487" s="6">
        <v>5</v>
      </c>
      <c r="C487" s="5" t="s">
        <v>401</v>
      </c>
      <c r="D487" s="5" t="s">
        <v>119</v>
      </c>
    </row>
    <row r="488" spans="1:4" ht="12.75" customHeight="1">
      <c r="A488" s="14" t="s">
        <v>87</v>
      </c>
      <c r="B488" s="13">
        <v>6</v>
      </c>
      <c r="C488" s="12" t="s">
        <v>402</v>
      </c>
      <c r="D488" s="12" t="s">
        <v>125</v>
      </c>
    </row>
    <row r="489" spans="1:4" ht="12.75" customHeight="1">
      <c r="A489" s="14" t="s">
        <v>87</v>
      </c>
      <c r="B489" s="13">
        <v>7</v>
      </c>
      <c r="C489" s="12" t="s">
        <v>230</v>
      </c>
      <c r="D489" s="12" t="s">
        <v>30</v>
      </c>
    </row>
    <row r="490" spans="1:4" ht="12.75" customHeight="1">
      <c r="A490" s="14" t="s">
        <v>87</v>
      </c>
      <c r="B490" s="13">
        <v>8</v>
      </c>
      <c r="C490" s="12" t="s">
        <v>316</v>
      </c>
      <c r="D490" s="12" t="s">
        <v>112</v>
      </c>
    </row>
    <row r="491" spans="1:4" ht="12.75" customHeight="1">
      <c r="A491" s="14" t="s">
        <v>87</v>
      </c>
      <c r="B491" s="13">
        <v>9</v>
      </c>
      <c r="C491" s="12" t="s">
        <v>403</v>
      </c>
      <c r="D491" s="12" t="s">
        <v>30</v>
      </c>
    </row>
    <row r="492" spans="1:4" ht="12.75" customHeight="1">
      <c r="A492" s="14" t="s">
        <v>87</v>
      </c>
      <c r="B492" s="13">
        <v>10</v>
      </c>
      <c r="C492" s="12" t="s">
        <v>404</v>
      </c>
      <c r="D492" s="12" t="s">
        <v>115</v>
      </c>
    </row>
    <row r="493" spans="1:4" ht="12.75" customHeight="1">
      <c r="A493" s="7" t="s">
        <v>43</v>
      </c>
      <c r="B493" s="6">
        <v>1</v>
      </c>
      <c r="C493" s="53" t="s">
        <v>405</v>
      </c>
      <c r="D493" s="5" t="s">
        <v>112</v>
      </c>
    </row>
    <row r="494" spans="1:4" ht="12.75" customHeight="1">
      <c r="A494" s="7" t="s">
        <v>43</v>
      </c>
      <c r="B494" s="6">
        <v>2</v>
      </c>
      <c r="C494" s="5" t="s">
        <v>406</v>
      </c>
      <c r="D494" s="5" t="s">
        <v>115</v>
      </c>
    </row>
    <row r="495" spans="1:4" ht="12.75" customHeight="1">
      <c r="A495" s="7" t="s">
        <v>43</v>
      </c>
      <c r="B495" s="6">
        <v>3</v>
      </c>
      <c r="C495" s="5" t="s">
        <v>407</v>
      </c>
      <c r="D495" s="5" t="s">
        <v>112</v>
      </c>
    </row>
    <row r="496" spans="1:4" ht="12.75" customHeight="1">
      <c r="A496" s="7" t="s">
        <v>43</v>
      </c>
      <c r="B496" s="6">
        <v>4</v>
      </c>
      <c r="C496" s="5" t="s">
        <v>408</v>
      </c>
      <c r="D496" s="5" t="s">
        <v>109</v>
      </c>
    </row>
    <row r="497" spans="1:4" ht="12.75" customHeight="1">
      <c r="A497" s="7" t="s">
        <v>43</v>
      </c>
      <c r="B497" s="6">
        <v>5</v>
      </c>
      <c r="C497" s="5" t="s">
        <v>409</v>
      </c>
      <c r="D497" s="5" t="s">
        <v>121</v>
      </c>
    </row>
    <row r="498" spans="1:4" ht="12.75" customHeight="1">
      <c r="A498" s="14" t="s">
        <v>43</v>
      </c>
      <c r="B498" s="13">
        <v>6</v>
      </c>
      <c r="C498" s="12" t="s">
        <v>410</v>
      </c>
      <c r="D498" s="12" t="s">
        <v>125</v>
      </c>
    </row>
    <row r="499" spans="1:4" ht="12.75" customHeight="1">
      <c r="A499" s="14" t="s">
        <v>43</v>
      </c>
      <c r="B499" s="13">
        <v>7</v>
      </c>
      <c r="C499" s="12" t="s">
        <v>411</v>
      </c>
      <c r="D499" s="12" t="s">
        <v>107</v>
      </c>
    </row>
    <row r="500" spans="1:4" ht="12.75" customHeight="1">
      <c r="A500" s="14" t="s">
        <v>43</v>
      </c>
      <c r="B500" s="13">
        <v>8</v>
      </c>
      <c r="C500" s="12" t="s">
        <v>412</v>
      </c>
      <c r="D500" s="12" t="s">
        <v>119</v>
      </c>
    </row>
    <row r="501" spans="1:4" ht="12.75" customHeight="1">
      <c r="A501" s="14" t="s">
        <v>43</v>
      </c>
      <c r="B501" s="13">
        <v>9</v>
      </c>
      <c r="C501" s="12" t="s">
        <v>297</v>
      </c>
      <c r="D501" s="12" t="s">
        <v>112</v>
      </c>
    </row>
    <row r="502" spans="1:4" ht="12.75" customHeight="1">
      <c r="A502" s="14" t="s">
        <v>43</v>
      </c>
      <c r="B502" s="13">
        <v>10</v>
      </c>
      <c r="C502" s="12" t="s">
        <v>413</v>
      </c>
      <c r="D502" s="12" t="s">
        <v>111</v>
      </c>
    </row>
    <row r="503" spans="1:4" ht="12.75" customHeight="1">
      <c r="A503" s="7" t="s">
        <v>69</v>
      </c>
      <c r="B503" s="6">
        <v>1</v>
      </c>
      <c r="C503" s="5" t="s">
        <v>308</v>
      </c>
      <c r="D503" s="5" t="s">
        <v>112</v>
      </c>
    </row>
    <row r="504" spans="1:4" ht="12.75" customHeight="1">
      <c r="A504" s="7" t="s">
        <v>69</v>
      </c>
      <c r="B504" s="6">
        <v>2</v>
      </c>
      <c r="C504" s="5" t="s">
        <v>304</v>
      </c>
      <c r="D504" s="5" t="s">
        <v>115</v>
      </c>
    </row>
    <row r="505" spans="1:4" ht="12.75" customHeight="1">
      <c r="A505" s="7" t="s">
        <v>69</v>
      </c>
      <c r="B505" s="6">
        <v>3</v>
      </c>
      <c r="C505" s="5" t="s">
        <v>273</v>
      </c>
      <c r="D505" s="5" t="s">
        <v>112</v>
      </c>
    </row>
    <row r="506" spans="1:4" ht="12.75" customHeight="1">
      <c r="A506" s="7" t="s">
        <v>69</v>
      </c>
      <c r="B506" s="6">
        <v>4</v>
      </c>
      <c r="C506" s="5" t="s">
        <v>414</v>
      </c>
      <c r="D506" s="5" t="s">
        <v>112</v>
      </c>
    </row>
    <row r="507" spans="1:4" ht="12.75" customHeight="1">
      <c r="A507" s="7" t="s">
        <v>69</v>
      </c>
      <c r="B507" s="6">
        <v>5</v>
      </c>
      <c r="C507" s="51" t="s">
        <v>415</v>
      </c>
      <c r="D507" s="51" t="s">
        <v>109</v>
      </c>
    </row>
    <row r="508" spans="1:4" ht="12.75" customHeight="1">
      <c r="A508" s="14" t="s">
        <v>69</v>
      </c>
      <c r="B508" s="13">
        <v>6</v>
      </c>
      <c r="C508" s="12" t="s">
        <v>416</v>
      </c>
      <c r="D508" s="12" t="s">
        <v>117</v>
      </c>
    </row>
    <row r="509" spans="1:4" ht="12.75" customHeight="1">
      <c r="A509" s="14" t="s">
        <v>69</v>
      </c>
      <c r="B509" s="13">
        <v>7</v>
      </c>
      <c r="C509" s="12" t="s">
        <v>275</v>
      </c>
      <c r="D509" s="12" t="s">
        <v>30</v>
      </c>
    </row>
    <row r="510" spans="1:4" ht="12.75" customHeight="1">
      <c r="A510" s="14" t="s">
        <v>69</v>
      </c>
      <c r="B510" s="13">
        <v>8</v>
      </c>
      <c r="C510" s="12"/>
      <c r="D510" s="12"/>
    </row>
    <row r="511" spans="1:4" ht="12.75" customHeight="1">
      <c r="A511" s="14" t="s">
        <v>69</v>
      </c>
      <c r="B511" s="13">
        <v>9</v>
      </c>
      <c r="C511" s="12"/>
      <c r="D511" s="12"/>
    </row>
    <row r="512" spans="1:4" ht="12.75" customHeight="1">
      <c r="A512" s="14" t="s">
        <v>69</v>
      </c>
      <c r="B512" s="13">
        <v>10</v>
      </c>
      <c r="C512" s="12"/>
      <c r="D512" s="12"/>
    </row>
    <row r="513" spans="1:4" ht="12.75" customHeight="1">
      <c r="A513" s="7" t="s">
        <v>76</v>
      </c>
      <c r="B513" s="6">
        <v>1</v>
      </c>
      <c r="C513" s="5" t="s">
        <v>112</v>
      </c>
      <c r="D513" s="5" t="s">
        <v>112</v>
      </c>
    </row>
    <row r="514" spans="1:4" ht="12.75" customHeight="1">
      <c r="A514" s="7" t="s">
        <v>76</v>
      </c>
      <c r="B514" s="6">
        <v>2</v>
      </c>
      <c r="C514" s="5" t="s">
        <v>119</v>
      </c>
      <c r="D514" s="5" t="s">
        <v>119</v>
      </c>
    </row>
    <row r="515" spans="1:4" ht="12.75" customHeight="1">
      <c r="A515" s="7" t="s">
        <v>76</v>
      </c>
      <c r="B515" s="6">
        <v>3</v>
      </c>
      <c r="C515" s="5" t="s">
        <v>114</v>
      </c>
      <c r="D515" s="5" t="s">
        <v>114</v>
      </c>
    </row>
    <row r="516" spans="1:4" ht="12.75" customHeight="1">
      <c r="A516" s="7" t="s">
        <v>76</v>
      </c>
      <c r="B516" s="6">
        <v>4</v>
      </c>
      <c r="C516" s="5" t="s">
        <v>113</v>
      </c>
      <c r="D516" s="5" t="s">
        <v>113</v>
      </c>
    </row>
    <row r="517" spans="1:4" ht="12.75" customHeight="1">
      <c r="A517" s="7" t="s">
        <v>76</v>
      </c>
      <c r="B517" s="6">
        <v>5</v>
      </c>
      <c r="C517" s="51" t="s">
        <v>123</v>
      </c>
      <c r="D517" s="51" t="s">
        <v>123</v>
      </c>
    </row>
    <row r="518" spans="1:4" ht="12.75" customHeight="1">
      <c r="A518" s="14" t="s">
        <v>76</v>
      </c>
      <c r="B518" s="13">
        <v>6</v>
      </c>
      <c r="C518" s="12" t="s">
        <v>417</v>
      </c>
      <c r="D518" s="12" t="s">
        <v>111</v>
      </c>
    </row>
    <row r="519" spans="1:4" ht="12.75" customHeight="1">
      <c r="A519" s="14" t="s">
        <v>76</v>
      </c>
      <c r="B519" s="13">
        <v>7</v>
      </c>
      <c r="C519" s="12"/>
      <c r="D519" s="12"/>
    </row>
    <row r="520" spans="1:4" ht="12.75" customHeight="1">
      <c r="A520" s="14" t="s">
        <v>76</v>
      </c>
      <c r="B520" s="13">
        <v>8</v>
      </c>
      <c r="C520" s="14"/>
      <c r="D520" s="14"/>
    </row>
    <row r="521" spans="1:4" ht="12.75" customHeight="1">
      <c r="A521" s="14" t="s">
        <v>76</v>
      </c>
      <c r="B521" s="13">
        <v>9</v>
      </c>
      <c r="C521" s="14"/>
      <c r="D521" s="14"/>
    </row>
    <row r="522" spans="1:4" ht="12.75" customHeight="1">
      <c r="A522" s="14" t="s">
        <v>76</v>
      </c>
      <c r="B522" s="13">
        <v>10</v>
      </c>
      <c r="C522" s="14"/>
      <c r="D522" s="14"/>
    </row>
    <row r="523" spans="1:4" ht="12.75" customHeight="1">
      <c r="A523" s="7" t="s">
        <v>44</v>
      </c>
      <c r="B523" s="6">
        <v>1</v>
      </c>
      <c r="C523" s="5" t="s">
        <v>418</v>
      </c>
      <c r="D523" s="5" t="s">
        <v>110</v>
      </c>
    </row>
    <row r="524" spans="1:4" ht="12.75" customHeight="1">
      <c r="A524" s="7" t="s">
        <v>44</v>
      </c>
      <c r="B524" s="6">
        <v>2</v>
      </c>
      <c r="C524" s="5" t="s">
        <v>419</v>
      </c>
      <c r="D524" s="5" t="s">
        <v>107</v>
      </c>
    </row>
    <row r="525" spans="1:4" ht="12.75" customHeight="1">
      <c r="A525" s="7" t="s">
        <v>44</v>
      </c>
      <c r="B525" s="6">
        <v>3</v>
      </c>
      <c r="C525" s="5" t="s">
        <v>420</v>
      </c>
      <c r="D525" s="5" t="s">
        <v>113</v>
      </c>
    </row>
    <row r="526" spans="1:4" ht="12.75" customHeight="1">
      <c r="A526" s="7" t="s">
        <v>44</v>
      </c>
      <c r="B526" s="6">
        <v>4</v>
      </c>
      <c r="C526" s="5" t="s">
        <v>421</v>
      </c>
      <c r="D526" s="5" t="s">
        <v>115</v>
      </c>
    </row>
    <row r="527" spans="1:4" ht="12.75" customHeight="1">
      <c r="A527" s="7" t="s">
        <v>44</v>
      </c>
      <c r="B527" s="6">
        <v>5</v>
      </c>
      <c r="C527" s="5" t="s">
        <v>422</v>
      </c>
      <c r="D527" s="5" t="s">
        <v>125</v>
      </c>
    </row>
    <row r="528" spans="1:4" ht="12.75" customHeight="1">
      <c r="A528" s="14" t="s">
        <v>44</v>
      </c>
      <c r="B528" s="13">
        <v>6</v>
      </c>
      <c r="C528" s="12" t="s">
        <v>423</v>
      </c>
      <c r="D528" s="12" t="s">
        <v>30</v>
      </c>
    </row>
    <row r="529" spans="1:4" ht="12.75" customHeight="1">
      <c r="A529" s="14" t="s">
        <v>44</v>
      </c>
      <c r="B529" s="13">
        <v>7</v>
      </c>
      <c r="C529" s="12" t="s">
        <v>424</v>
      </c>
      <c r="D529" s="12" t="s">
        <v>119</v>
      </c>
    </row>
    <row r="530" spans="1:4" ht="12.75" customHeight="1">
      <c r="A530" s="14" t="s">
        <v>44</v>
      </c>
      <c r="B530" s="13">
        <v>8</v>
      </c>
      <c r="C530" s="65" t="s">
        <v>425</v>
      </c>
      <c r="D530" s="12" t="s">
        <v>123</v>
      </c>
    </row>
    <row r="531" spans="1:4" ht="12.75" customHeight="1">
      <c r="A531" s="14" t="s">
        <v>44</v>
      </c>
      <c r="B531" s="13">
        <v>9</v>
      </c>
      <c r="C531" s="12" t="s">
        <v>426</v>
      </c>
      <c r="D531" s="12" t="s">
        <v>116</v>
      </c>
    </row>
    <row r="532" spans="1:4" ht="12.75" customHeight="1">
      <c r="A532" s="14" t="s">
        <v>44</v>
      </c>
      <c r="B532" s="13">
        <v>10</v>
      </c>
      <c r="C532" s="12" t="s">
        <v>214</v>
      </c>
      <c r="D532" s="12" t="s">
        <v>25</v>
      </c>
    </row>
    <row r="533" spans="1:4" ht="12.75" customHeight="1">
      <c r="A533" s="7" t="s">
        <v>88</v>
      </c>
      <c r="B533" s="6">
        <v>1</v>
      </c>
      <c r="C533" s="5" t="s">
        <v>427</v>
      </c>
      <c r="D533" s="5" t="s">
        <v>112</v>
      </c>
    </row>
    <row r="534" spans="1:4" ht="12.75" customHeight="1">
      <c r="A534" s="7" t="s">
        <v>88</v>
      </c>
      <c r="B534" s="6">
        <v>2</v>
      </c>
      <c r="C534" s="5" t="s">
        <v>369</v>
      </c>
      <c r="D534" s="5" t="s">
        <v>115</v>
      </c>
    </row>
    <row r="535" spans="1:4" ht="12.75" customHeight="1">
      <c r="A535" s="7" t="s">
        <v>88</v>
      </c>
      <c r="B535" s="6">
        <v>3</v>
      </c>
      <c r="C535" s="5" t="s">
        <v>428</v>
      </c>
      <c r="D535" s="5" t="s">
        <v>112</v>
      </c>
    </row>
    <row r="536" spans="1:4" ht="12.75" customHeight="1">
      <c r="A536" s="7" t="s">
        <v>88</v>
      </c>
      <c r="B536" s="6">
        <v>4</v>
      </c>
      <c r="C536" s="5" t="s">
        <v>429</v>
      </c>
      <c r="D536" s="5" t="s">
        <v>112</v>
      </c>
    </row>
    <row r="537" spans="1:4" ht="12.75" customHeight="1">
      <c r="A537" s="7" t="s">
        <v>88</v>
      </c>
      <c r="B537" s="6">
        <v>5</v>
      </c>
      <c r="C537" s="5" t="s">
        <v>430</v>
      </c>
      <c r="D537" s="5" t="s">
        <v>119</v>
      </c>
    </row>
    <row r="538" spans="1:4" ht="12.75" customHeight="1">
      <c r="A538" s="14" t="s">
        <v>88</v>
      </c>
      <c r="B538" s="13">
        <v>6</v>
      </c>
      <c r="C538" s="12" t="s">
        <v>224</v>
      </c>
      <c r="D538" s="12" t="s">
        <v>115</v>
      </c>
    </row>
    <row r="539" spans="1:4" ht="12.75" customHeight="1">
      <c r="A539" s="14" t="s">
        <v>88</v>
      </c>
      <c r="B539" s="13">
        <v>7</v>
      </c>
      <c r="C539" s="12" t="s">
        <v>431</v>
      </c>
      <c r="D539" s="12" t="s">
        <v>115</v>
      </c>
    </row>
    <row r="540" spans="1:4" ht="12.75" customHeight="1">
      <c r="A540" s="14" t="s">
        <v>88</v>
      </c>
      <c r="B540" s="13">
        <v>8</v>
      </c>
      <c r="C540" s="12" t="s">
        <v>287</v>
      </c>
      <c r="D540" s="12" t="s">
        <v>119</v>
      </c>
    </row>
    <row r="541" spans="1:4" ht="12.75" customHeight="1">
      <c r="A541" s="14" t="s">
        <v>88</v>
      </c>
      <c r="B541" s="13">
        <v>9</v>
      </c>
      <c r="C541" s="12" t="s">
        <v>432</v>
      </c>
      <c r="D541" s="12" t="s">
        <v>111</v>
      </c>
    </row>
    <row r="542" spans="1:4" ht="12.75" customHeight="1">
      <c r="A542" s="14" t="s">
        <v>88</v>
      </c>
      <c r="B542" s="13">
        <v>10</v>
      </c>
      <c r="C542" s="14"/>
      <c r="D542" s="14"/>
    </row>
    <row r="543" spans="1:4" ht="12.75" customHeight="1">
      <c r="A543" s="7" t="s">
        <v>89</v>
      </c>
      <c r="B543" s="6">
        <v>1</v>
      </c>
      <c r="C543" s="5" t="s">
        <v>291</v>
      </c>
      <c r="D543" s="5" t="s">
        <v>112</v>
      </c>
    </row>
    <row r="544" spans="1:4" ht="12.75" customHeight="1">
      <c r="A544" s="7" t="s">
        <v>89</v>
      </c>
      <c r="B544" s="6">
        <v>2</v>
      </c>
      <c r="C544" s="5" t="s">
        <v>230</v>
      </c>
      <c r="D544" s="5" t="s">
        <v>30</v>
      </c>
    </row>
    <row r="545" spans="1:4" ht="12.75" customHeight="1">
      <c r="A545" s="7" t="s">
        <v>89</v>
      </c>
      <c r="B545" s="6">
        <v>3</v>
      </c>
      <c r="C545" s="5" t="s">
        <v>433</v>
      </c>
      <c r="D545" s="5" t="s">
        <v>112</v>
      </c>
    </row>
    <row r="546" spans="1:4" ht="12.75" customHeight="1">
      <c r="A546" s="7" t="s">
        <v>89</v>
      </c>
      <c r="B546" s="6">
        <v>4</v>
      </c>
      <c r="C546" s="5" t="s">
        <v>434</v>
      </c>
      <c r="D546" s="5" t="s">
        <v>112</v>
      </c>
    </row>
    <row r="547" spans="1:4" ht="12.75" customHeight="1">
      <c r="A547" s="7" t="s">
        <v>89</v>
      </c>
      <c r="B547" s="6">
        <v>5</v>
      </c>
      <c r="C547" s="5" t="s">
        <v>182</v>
      </c>
      <c r="D547" s="5" t="s">
        <v>115</v>
      </c>
    </row>
    <row r="548" spans="1:4" ht="12.75" customHeight="1">
      <c r="A548" s="14" t="s">
        <v>89</v>
      </c>
      <c r="B548" s="13">
        <v>6</v>
      </c>
      <c r="C548" s="12" t="s">
        <v>435</v>
      </c>
      <c r="D548" s="12" t="s">
        <v>119</v>
      </c>
    </row>
    <row r="549" spans="1:4" ht="12.75" customHeight="1">
      <c r="A549" s="14" t="s">
        <v>89</v>
      </c>
      <c r="B549" s="13">
        <v>7</v>
      </c>
      <c r="C549" s="12" t="s">
        <v>436</v>
      </c>
      <c r="D549" s="12" t="s">
        <v>119</v>
      </c>
    </row>
    <row r="550" spans="1:4" ht="12.75" customHeight="1">
      <c r="A550" s="14" t="s">
        <v>89</v>
      </c>
      <c r="B550" s="13">
        <v>8</v>
      </c>
      <c r="C550" s="12"/>
      <c r="D550" s="12"/>
    </row>
    <row r="551" spans="1:4" ht="12.75" customHeight="1">
      <c r="A551" s="14" t="s">
        <v>89</v>
      </c>
      <c r="B551" s="13">
        <v>9</v>
      </c>
      <c r="C551" s="14"/>
      <c r="D551" s="14"/>
    </row>
    <row r="552" spans="1:4" ht="12.75" customHeight="1">
      <c r="A552" s="14" t="s">
        <v>89</v>
      </c>
      <c r="B552" s="13">
        <v>10</v>
      </c>
      <c r="C552" s="14"/>
      <c r="D552" s="14"/>
    </row>
    <row r="553" spans="1:4" ht="12.75" customHeight="1">
      <c r="A553" s="7" t="s">
        <v>102</v>
      </c>
      <c r="B553" s="6">
        <v>1</v>
      </c>
      <c r="C553" s="5" t="s">
        <v>437</v>
      </c>
      <c r="D553" s="5" t="s">
        <v>112</v>
      </c>
    </row>
    <row r="554" spans="1:4" ht="12.75" customHeight="1">
      <c r="A554" s="7" t="s">
        <v>102</v>
      </c>
      <c r="B554" s="6">
        <v>2</v>
      </c>
      <c r="C554" s="5" t="s">
        <v>438</v>
      </c>
      <c r="D554" s="5" t="s">
        <v>112</v>
      </c>
    </row>
    <row r="555" spans="1:4" ht="12.75" customHeight="1">
      <c r="A555" s="7" t="s">
        <v>102</v>
      </c>
      <c r="B555" s="6">
        <v>3</v>
      </c>
      <c r="C555" s="5" t="s">
        <v>262</v>
      </c>
      <c r="D555" s="5" t="s">
        <v>112</v>
      </c>
    </row>
    <row r="556" spans="1:4" ht="12.75" customHeight="1">
      <c r="A556" s="7" t="s">
        <v>102</v>
      </c>
      <c r="B556" s="6">
        <v>4</v>
      </c>
      <c r="C556" s="5" t="s">
        <v>317</v>
      </c>
      <c r="D556" s="5" t="s">
        <v>115</v>
      </c>
    </row>
    <row r="557" spans="1:4" ht="12.75" customHeight="1">
      <c r="A557" s="7" t="s">
        <v>102</v>
      </c>
      <c r="B557" s="6">
        <v>5</v>
      </c>
      <c r="C557" s="5"/>
      <c r="D557" s="5"/>
    </row>
    <row r="558" spans="1:4" ht="12.75" customHeight="1">
      <c r="A558" s="14" t="s">
        <v>102</v>
      </c>
      <c r="B558" s="13">
        <v>6</v>
      </c>
      <c r="C558" s="12"/>
      <c r="D558" s="12"/>
    </row>
    <row r="559" spans="1:4" ht="12.75" customHeight="1">
      <c r="A559" s="14" t="s">
        <v>102</v>
      </c>
      <c r="B559" s="13">
        <v>7</v>
      </c>
      <c r="C559" s="12"/>
      <c r="D559" s="12"/>
    </row>
    <row r="560" spans="1:4" ht="12.75" customHeight="1">
      <c r="A560" s="14" t="s">
        <v>102</v>
      </c>
      <c r="B560" s="13">
        <v>8</v>
      </c>
      <c r="C560" s="12"/>
      <c r="D560" s="12"/>
    </row>
    <row r="561" spans="1:4" ht="12.75" customHeight="1">
      <c r="A561" s="14" t="s">
        <v>102</v>
      </c>
      <c r="B561" s="13">
        <v>9</v>
      </c>
      <c r="C561" s="12"/>
      <c r="D561" s="12"/>
    </row>
    <row r="562" spans="1:4" ht="12.75" customHeight="1">
      <c r="A562" s="14" t="s">
        <v>102</v>
      </c>
      <c r="B562" s="13">
        <v>10</v>
      </c>
      <c r="C562" s="12"/>
      <c r="D562" s="12"/>
    </row>
    <row r="563" spans="1:4" ht="12.75" customHeight="1">
      <c r="A563" s="7" t="s">
        <v>45</v>
      </c>
      <c r="B563" s="6">
        <v>1</v>
      </c>
      <c r="C563" s="5" t="s">
        <v>439</v>
      </c>
      <c r="D563" s="5" t="s">
        <v>112</v>
      </c>
    </row>
    <row r="564" spans="1:4" ht="12.75" customHeight="1">
      <c r="A564" s="7" t="s">
        <v>45</v>
      </c>
      <c r="B564" s="6">
        <v>2</v>
      </c>
      <c r="C564" s="5" t="s">
        <v>204</v>
      </c>
      <c r="D564" s="5" t="s">
        <v>107</v>
      </c>
    </row>
    <row r="565" spans="1:4" ht="12.75" customHeight="1">
      <c r="A565" s="7" t="s">
        <v>45</v>
      </c>
      <c r="B565" s="6">
        <v>3</v>
      </c>
      <c r="C565" s="5" t="s">
        <v>440</v>
      </c>
      <c r="D565" s="5" t="s">
        <v>112</v>
      </c>
    </row>
    <row r="566" spans="1:4" ht="12.75" customHeight="1">
      <c r="A566" s="7" t="s">
        <v>45</v>
      </c>
      <c r="B566" s="6">
        <v>4</v>
      </c>
      <c r="C566" s="5"/>
      <c r="D566" s="5"/>
    </row>
    <row r="567" spans="1:4" ht="12.75" customHeight="1">
      <c r="A567" s="7" t="s">
        <v>45</v>
      </c>
      <c r="B567" s="6">
        <v>5</v>
      </c>
      <c r="C567" s="5"/>
      <c r="D567" s="5"/>
    </row>
    <row r="568" spans="1:4" ht="12.75" customHeight="1">
      <c r="A568" s="14" t="s">
        <v>45</v>
      </c>
      <c r="B568" s="13">
        <v>6</v>
      </c>
      <c r="C568" s="12"/>
      <c r="D568" s="12"/>
    </row>
    <row r="569" spans="1:4" ht="12.75" customHeight="1">
      <c r="A569" s="14" t="s">
        <v>45</v>
      </c>
      <c r="B569" s="13">
        <v>7</v>
      </c>
      <c r="C569" s="14"/>
      <c r="D569" s="14"/>
    </row>
    <row r="570" spans="1:4" ht="12.75" customHeight="1">
      <c r="A570" s="14" t="s">
        <v>45</v>
      </c>
      <c r="B570" s="13">
        <v>8</v>
      </c>
      <c r="C570" s="14"/>
      <c r="D570" s="14"/>
    </row>
    <row r="571" spans="1:4" ht="12.75" customHeight="1">
      <c r="A571" s="14" t="s">
        <v>45</v>
      </c>
      <c r="B571" s="13">
        <v>9</v>
      </c>
      <c r="C571" s="14"/>
      <c r="D571" s="14"/>
    </row>
    <row r="572" spans="1:4" ht="12.75" customHeight="1">
      <c r="A572" s="14" t="s">
        <v>45</v>
      </c>
      <c r="B572" s="13">
        <v>10</v>
      </c>
      <c r="C572" s="14"/>
      <c r="D572" s="14"/>
    </row>
    <row r="573" spans="1:4" ht="12.75" customHeight="1">
      <c r="A573" s="7" t="s">
        <v>104</v>
      </c>
      <c r="B573" s="6">
        <v>1</v>
      </c>
      <c r="C573" s="5" t="s">
        <v>142</v>
      </c>
      <c r="D573" s="5" t="s">
        <v>121</v>
      </c>
    </row>
    <row r="574" spans="1:4" ht="12.75" customHeight="1">
      <c r="A574" s="7" t="s">
        <v>104</v>
      </c>
      <c r="B574" s="6">
        <v>2</v>
      </c>
      <c r="C574" s="5"/>
      <c r="D574" s="5"/>
    </row>
    <row r="575" spans="1:4" ht="12.75" customHeight="1">
      <c r="A575" s="7" t="s">
        <v>104</v>
      </c>
      <c r="B575" s="6">
        <v>3</v>
      </c>
      <c r="C575" s="5"/>
      <c r="D575" s="5"/>
    </row>
    <row r="576" spans="1:4" ht="12.75" customHeight="1">
      <c r="A576" s="7" t="s">
        <v>104</v>
      </c>
      <c r="B576" s="6">
        <v>4</v>
      </c>
      <c r="C576" s="5"/>
      <c r="D576" s="5"/>
    </row>
    <row r="577" spans="1:4" ht="12.75" customHeight="1">
      <c r="A577" s="7" t="s">
        <v>104</v>
      </c>
      <c r="B577" s="6">
        <v>5</v>
      </c>
      <c r="C577" s="7"/>
      <c r="D577" s="7"/>
    </row>
    <row r="578" spans="1:4" ht="12.75" customHeight="1">
      <c r="A578" s="14" t="s">
        <v>104</v>
      </c>
      <c r="B578" s="13">
        <v>6</v>
      </c>
      <c r="C578" s="14"/>
      <c r="D578" s="14"/>
    </row>
    <row r="579" spans="1:4" ht="12.75" customHeight="1">
      <c r="A579" s="14" t="s">
        <v>104</v>
      </c>
      <c r="B579" s="13">
        <v>7</v>
      </c>
      <c r="C579" s="14"/>
      <c r="D579" s="14"/>
    </row>
    <row r="580" spans="1:4" ht="12.75" customHeight="1">
      <c r="A580" s="14" t="s">
        <v>104</v>
      </c>
      <c r="B580" s="13">
        <v>8</v>
      </c>
      <c r="C580" s="14"/>
      <c r="D580" s="14"/>
    </row>
    <row r="581" spans="1:4" ht="12.75" customHeight="1">
      <c r="A581" s="14" t="s">
        <v>104</v>
      </c>
      <c r="B581" s="13">
        <v>9</v>
      </c>
      <c r="C581" s="14"/>
      <c r="D581" s="14"/>
    </row>
    <row r="582" spans="1:4" ht="12.75" customHeight="1">
      <c r="A582" s="14" t="s">
        <v>104</v>
      </c>
      <c r="B582" s="13">
        <v>10</v>
      </c>
      <c r="C582" s="14"/>
      <c r="D582" s="14"/>
    </row>
    <row r="583" spans="1:4" ht="12.75" customHeight="1">
      <c r="A583" s="7" t="s">
        <v>90</v>
      </c>
      <c r="B583" s="6">
        <v>1</v>
      </c>
      <c r="C583" s="5" t="s">
        <v>441</v>
      </c>
      <c r="D583" s="5" t="s">
        <v>112</v>
      </c>
    </row>
    <row r="584" spans="1:4" ht="12.75" customHeight="1">
      <c r="A584" s="7" t="s">
        <v>90</v>
      </c>
      <c r="B584" s="6">
        <v>2</v>
      </c>
      <c r="C584" s="5" t="s">
        <v>393</v>
      </c>
      <c r="D584" s="5" t="s">
        <v>125</v>
      </c>
    </row>
    <row r="585" spans="1:4" ht="12.75" customHeight="1">
      <c r="A585" s="7" t="s">
        <v>90</v>
      </c>
      <c r="B585" s="6">
        <v>3</v>
      </c>
      <c r="C585" s="5" t="s">
        <v>442</v>
      </c>
      <c r="D585" s="5" t="s">
        <v>125</v>
      </c>
    </row>
    <row r="586" spans="1:4" ht="12.75" customHeight="1">
      <c r="A586" s="7" t="s">
        <v>90</v>
      </c>
      <c r="B586" s="6">
        <v>4</v>
      </c>
      <c r="C586" s="5" t="s">
        <v>443</v>
      </c>
      <c r="D586" s="5" t="s">
        <v>112</v>
      </c>
    </row>
    <row r="587" spans="1:4" ht="12.75" customHeight="1">
      <c r="A587" s="7" t="s">
        <v>90</v>
      </c>
      <c r="B587" s="6">
        <v>5</v>
      </c>
      <c r="C587" s="51" t="s">
        <v>287</v>
      </c>
      <c r="D587" s="51" t="s">
        <v>119</v>
      </c>
    </row>
    <row r="588" spans="1:4" ht="12.75" customHeight="1">
      <c r="A588" s="14" t="s">
        <v>90</v>
      </c>
      <c r="B588" s="13">
        <v>6</v>
      </c>
      <c r="C588" s="12" t="s">
        <v>444</v>
      </c>
      <c r="D588" s="12" t="s">
        <v>125</v>
      </c>
    </row>
    <row r="589" spans="1:4" ht="12.75" customHeight="1">
      <c r="A589" s="14" t="s">
        <v>90</v>
      </c>
      <c r="B589" s="13">
        <v>7</v>
      </c>
      <c r="C589" s="12" t="s">
        <v>445</v>
      </c>
      <c r="D589" s="12" t="s">
        <v>111</v>
      </c>
    </row>
    <row r="590" spans="1:4" ht="12.75" customHeight="1">
      <c r="A590" s="14" t="s">
        <v>90</v>
      </c>
      <c r="B590" s="13">
        <v>8</v>
      </c>
      <c r="C590" s="12" t="s">
        <v>446</v>
      </c>
      <c r="D590" s="12" t="s">
        <v>115</v>
      </c>
    </row>
    <row r="591" spans="1:4" ht="12.75" customHeight="1">
      <c r="A591" s="14" t="s">
        <v>90</v>
      </c>
      <c r="B591" s="13">
        <v>9</v>
      </c>
      <c r="C591" s="12" t="s">
        <v>447</v>
      </c>
      <c r="D591" s="12" t="s">
        <v>111</v>
      </c>
    </row>
    <row r="592" spans="1:4" ht="12.75" customHeight="1">
      <c r="A592" s="14" t="s">
        <v>90</v>
      </c>
      <c r="B592" s="13">
        <v>10</v>
      </c>
      <c r="C592" s="12"/>
      <c r="D592" s="12"/>
    </row>
    <row r="593" spans="1:4" ht="12.75" customHeight="1">
      <c r="A593" s="7" t="s">
        <v>91</v>
      </c>
      <c r="B593" s="6">
        <v>1</v>
      </c>
      <c r="C593" s="5" t="s">
        <v>314</v>
      </c>
      <c r="D593" s="5" t="s">
        <v>125</v>
      </c>
    </row>
    <row r="594" spans="1:4" ht="12.75" customHeight="1">
      <c r="A594" s="7" t="s">
        <v>91</v>
      </c>
      <c r="B594" s="6">
        <v>2</v>
      </c>
      <c r="C594" s="5" t="s">
        <v>402</v>
      </c>
      <c r="D594" s="5" t="s">
        <v>125</v>
      </c>
    </row>
    <row r="595" spans="1:4" ht="12.75" customHeight="1">
      <c r="A595" s="7" t="s">
        <v>91</v>
      </c>
      <c r="B595" s="6">
        <v>3</v>
      </c>
      <c r="C595" s="5" t="s">
        <v>448</v>
      </c>
      <c r="D595" s="5" t="s">
        <v>111</v>
      </c>
    </row>
    <row r="596" spans="1:4" ht="12.75" customHeight="1">
      <c r="A596" s="7" t="s">
        <v>91</v>
      </c>
      <c r="B596" s="6">
        <v>4</v>
      </c>
      <c r="C596" s="5" t="s">
        <v>229</v>
      </c>
      <c r="D596" s="5" t="s">
        <v>119</v>
      </c>
    </row>
    <row r="597" spans="1:4" ht="12.75" customHeight="1">
      <c r="A597" s="7" t="s">
        <v>91</v>
      </c>
      <c r="B597" s="6">
        <v>5</v>
      </c>
      <c r="C597" s="51" t="s">
        <v>404</v>
      </c>
      <c r="D597" s="51" t="s">
        <v>115</v>
      </c>
    </row>
    <row r="598" spans="1:4" ht="12.75" customHeight="1">
      <c r="A598" s="14" t="s">
        <v>91</v>
      </c>
      <c r="B598" s="13">
        <v>6</v>
      </c>
      <c r="C598" s="12" t="s">
        <v>449</v>
      </c>
      <c r="D598" s="12" t="s">
        <v>125</v>
      </c>
    </row>
    <row r="599" spans="1:4" ht="12.75" customHeight="1">
      <c r="A599" s="14" t="s">
        <v>91</v>
      </c>
      <c r="B599" s="13">
        <v>7</v>
      </c>
      <c r="C599" s="12" t="s">
        <v>450</v>
      </c>
      <c r="D599" s="12" t="s">
        <v>112</v>
      </c>
    </row>
    <row r="600" spans="1:4" ht="12.75" customHeight="1">
      <c r="A600" s="14" t="s">
        <v>91</v>
      </c>
      <c r="B600" s="13">
        <v>8</v>
      </c>
      <c r="C600" s="12" t="s">
        <v>451</v>
      </c>
      <c r="D600" s="12" t="s">
        <v>119</v>
      </c>
    </row>
    <row r="601" spans="1:4" ht="12.75" customHeight="1">
      <c r="A601" s="14" t="s">
        <v>91</v>
      </c>
      <c r="B601" s="13">
        <v>9</v>
      </c>
      <c r="C601" s="12" t="s">
        <v>452</v>
      </c>
      <c r="D601" s="12" t="s">
        <v>115</v>
      </c>
    </row>
    <row r="602" spans="1:4" ht="12.75" customHeight="1">
      <c r="A602" s="14" t="s">
        <v>91</v>
      </c>
      <c r="B602" s="13">
        <v>10</v>
      </c>
      <c r="C602" s="12"/>
      <c r="D602" s="12"/>
    </row>
    <row r="603" spans="1:4" ht="12.75" customHeight="1">
      <c r="A603" s="7" t="s">
        <v>46</v>
      </c>
      <c r="B603" s="6">
        <v>1</v>
      </c>
      <c r="C603" s="5" t="s">
        <v>453</v>
      </c>
      <c r="D603" s="5" t="s">
        <v>112</v>
      </c>
    </row>
    <row r="604" spans="1:4" ht="12.75" customHeight="1">
      <c r="A604" s="7" t="s">
        <v>46</v>
      </c>
      <c r="B604" s="6">
        <v>2</v>
      </c>
      <c r="C604" s="5" t="s">
        <v>454</v>
      </c>
      <c r="D604" s="5" t="s">
        <v>113</v>
      </c>
    </row>
    <row r="605" spans="1:4" ht="12.75" customHeight="1">
      <c r="A605" s="7" t="s">
        <v>46</v>
      </c>
      <c r="B605" s="6">
        <v>3</v>
      </c>
      <c r="C605" s="5" t="s">
        <v>265</v>
      </c>
      <c r="D605" s="5" t="s">
        <v>107</v>
      </c>
    </row>
    <row r="606" spans="1:4" ht="12.75" customHeight="1">
      <c r="A606" s="7" t="s">
        <v>46</v>
      </c>
      <c r="B606" s="6">
        <v>4</v>
      </c>
      <c r="C606" s="5" t="s">
        <v>338</v>
      </c>
      <c r="D606" s="5" t="s">
        <v>112</v>
      </c>
    </row>
    <row r="607" spans="1:4" ht="12.75" customHeight="1">
      <c r="A607" s="7" t="s">
        <v>46</v>
      </c>
      <c r="B607" s="6">
        <v>5</v>
      </c>
      <c r="C607" s="5" t="s">
        <v>266</v>
      </c>
      <c r="D607" s="5" t="s">
        <v>119</v>
      </c>
    </row>
    <row r="608" spans="1:4" ht="12.75" customHeight="1">
      <c r="A608" s="14" t="s">
        <v>46</v>
      </c>
      <c r="B608" s="13">
        <v>6</v>
      </c>
      <c r="C608" s="12" t="s">
        <v>382</v>
      </c>
      <c r="D608" s="12" t="s">
        <v>115</v>
      </c>
    </row>
    <row r="609" spans="1:4" ht="12.75" customHeight="1">
      <c r="A609" s="14" t="s">
        <v>46</v>
      </c>
      <c r="B609" s="13">
        <v>7</v>
      </c>
      <c r="C609" s="12" t="s">
        <v>296</v>
      </c>
      <c r="D609" s="12" t="s">
        <v>107</v>
      </c>
    </row>
    <row r="610" spans="1:4" ht="12.75" customHeight="1">
      <c r="A610" s="14" t="s">
        <v>46</v>
      </c>
      <c r="B610" s="13">
        <v>8</v>
      </c>
      <c r="C610" s="12" t="s">
        <v>380</v>
      </c>
      <c r="D610" s="12" t="s">
        <v>119</v>
      </c>
    </row>
    <row r="611" spans="1:4" ht="12.75" customHeight="1">
      <c r="A611" s="14" t="s">
        <v>46</v>
      </c>
      <c r="B611" s="13">
        <v>9</v>
      </c>
      <c r="C611" s="12" t="s">
        <v>455</v>
      </c>
      <c r="D611" s="12" t="s">
        <v>115</v>
      </c>
    </row>
    <row r="612" spans="1:4" ht="12.75" customHeight="1">
      <c r="A612" s="14" t="s">
        <v>46</v>
      </c>
      <c r="B612" s="13">
        <v>10</v>
      </c>
      <c r="C612" s="12"/>
      <c r="D612" s="12"/>
    </row>
    <row r="613" spans="1:4" ht="12.75" customHeight="1">
      <c r="A613" s="7" t="s">
        <v>47</v>
      </c>
      <c r="B613" s="6">
        <v>1</v>
      </c>
      <c r="C613" s="5" t="s">
        <v>327</v>
      </c>
      <c r="D613" s="5" t="s">
        <v>119</v>
      </c>
    </row>
    <row r="614" spans="1:4" ht="12.75" customHeight="1">
      <c r="A614" s="7" t="s">
        <v>47</v>
      </c>
      <c r="B614" s="6">
        <v>2</v>
      </c>
      <c r="C614" s="5" t="s">
        <v>456</v>
      </c>
      <c r="D614" s="5" t="s">
        <v>112</v>
      </c>
    </row>
    <row r="615" spans="1:4" ht="12.75" customHeight="1">
      <c r="A615" s="7" t="s">
        <v>47</v>
      </c>
      <c r="B615" s="6">
        <v>3</v>
      </c>
      <c r="C615" s="5" t="s">
        <v>457</v>
      </c>
      <c r="D615" s="5" t="s">
        <v>117</v>
      </c>
    </row>
    <row r="616" spans="1:4" ht="12.75" customHeight="1">
      <c r="A616" s="7" t="s">
        <v>47</v>
      </c>
      <c r="B616" s="6">
        <v>4</v>
      </c>
      <c r="C616" s="51" t="s">
        <v>322</v>
      </c>
      <c r="D616" s="51" t="s">
        <v>107</v>
      </c>
    </row>
    <row r="617" spans="1:4" ht="12.75" customHeight="1">
      <c r="A617" s="7" t="s">
        <v>47</v>
      </c>
      <c r="B617" s="6">
        <v>5</v>
      </c>
      <c r="C617" s="51" t="s">
        <v>335</v>
      </c>
      <c r="D617" s="51" t="s">
        <v>112</v>
      </c>
    </row>
    <row r="618" spans="1:4" ht="12.75" customHeight="1">
      <c r="A618" s="14" t="s">
        <v>47</v>
      </c>
      <c r="B618" s="13">
        <v>6</v>
      </c>
      <c r="C618" s="12"/>
      <c r="D618" s="12"/>
    </row>
    <row r="619" spans="1:4" ht="12.75" customHeight="1">
      <c r="A619" s="14" t="s">
        <v>47</v>
      </c>
      <c r="B619" s="13">
        <v>7</v>
      </c>
      <c r="C619" s="12"/>
      <c r="D619" s="12"/>
    </row>
    <row r="620" spans="1:4" ht="12.75" customHeight="1">
      <c r="A620" s="14" t="s">
        <v>47</v>
      </c>
      <c r="B620" s="13">
        <v>8</v>
      </c>
      <c r="C620" s="12"/>
      <c r="D620" s="12"/>
    </row>
    <row r="621" spans="1:4" ht="12.75" customHeight="1">
      <c r="A621" s="14" t="s">
        <v>47</v>
      </c>
      <c r="B621" s="13">
        <v>9</v>
      </c>
      <c r="C621" s="12"/>
      <c r="D621" s="12"/>
    </row>
    <row r="622" spans="1:4" ht="12.75" customHeight="1">
      <c r="A622" s="14" t="s">
        <v>47</v>
      </c>
      <c r="B622" s="13">
        <v>10</v>
      </c>
      <c r="C622" s="12"/>
      <c r="D622" s="12"/>
    </row>
    <row r="623" spans="1:4" ht="12.75" customHeight="1">
      <c r="A623" s="7" t="s">
        <v>96</v>
      </c>
      <c r="B623" s="6">
        <v>1</v>
      </c>
      <c r="C623" s="5" t="s">
        <v>111</v>
      </c>
      <c r="D623" s="5" t="s">
        <v>111</v>
      </c>
    </row>
    <row r="624" spans="1:4" ht="12.75" customHeight="1">
      <c r="A624" s="7" t="s">
        <v>96</v>
      </c>
      <c r="B624" s="6">
        <v>2</v>
      </c>
      <c r="C624" s="5" t="s">
        <v>30</v>
      </c>
      <c r="D624" s="5" t="s">
        <v>30</v>
      </c>
    </row>
    <row r="625" spans="1:4" ht="12.75" customHeight="1">
      <c r="A625" s="7" t="s">
        <v>96</v>
      </c>
      <c r="B625" s="6">
        <v>3</v>
      </c>
      <c r="C625" s="5" t="s">
        <v>112</v>
      </c>
      <c r="D625" s="5" t="s">
        <v>112</v>
      </c>
    </row>
    <row r="626" spans="1:4" ht="12.75" customHeight="1">
      <c r="A626" s="7" t="s">
        <v>96</v>
      </c>
      <c r="B626" s="6">
        <v>4</v>
      </c>
      <c r="C626" s="5" t="s">
        <v>120</v>
      </c>
      <c r="D626" s="5" t="s">
        <v>120</v>
      </c>
    </row>
    <row r="627" spans="1:4" ht="12.75" customHeight="1">
      <c r="A627" s="7" t="s">
        <v>96</v>
      </c>
      <c r="B627" s="6">
        <v>5</v>
      </c>
      <c r="C627" s="5" t="s">
        <v>123</v>
      </c>
      <c r="D627" s="5" t="s">
        <v>123</v>
      </c>
    </row>
    <row r="628" spans="1:4" ht="12.75" customHeight="1">
      <c r="A628" s="14" t="s">
        <v>96</v>
      </c>
      <c r="B628" s="13">
        <v>6</v>
      </c>
      <c r="C628" s="12"/>
      <c r="D628" s="12"/>
    </row>
    <row r="629" spans="1:4" ht="12.75" customHeight="1">
      <c r="A629" s="14" t="s">
        <v>96</v>
      </c>
      <c r="B629" s="13">
        <v>7</v>
      </c>
      <c r="C629" s="14"/>
      <c r="D629" s="14"/>
    </row>
    <row r="630" spans="1:4" ht="12.75" customHeight="1">
      <c r="A630" s="14" t="s">
        <v>96</v>
      </c>
      <c r="B630" s="13">
        <v>8</v>
      </c>
      <c r="C630" s="14"/>
      <c r="D630" s="14"/>
    </row>
    <row r="631" spans="1:4" ht="12.75" customHeight="1">
      <c r="A631" s="14" t="s">
        <v>96</v>
      </c>
      <c r="B631" s="13">
        <v>9</v>
      </c>
      <c r="C631" s="14"/>
      <c r="D631" s="14"/>
    </row>
    <row r="632" spans="1:4" ht="12.75" customHeight="1">
      <c r="A632" s="14" t="s">
        <v>96</v>
      </c>
      <c r="B632" s="13">
        <v>10</v>
      </c>
      <c r="C632" s="14"/>
      <c r="D632" s="14"/>
    </row>
    <row r="633" spans="1:4" ht="12.75" customHeight="1">
      <c r="A633" s="7" t="s">
        <v>77</v>
      </c>
      <c r="B633" s="6">
        <v>1</v>
      </c>
      <c r="C633" s="5" t="s">
        <v>109</v>
      </c>
      <c r="D633" s="5" t="s">
        <v>109</v>
      </c>
    </row>
    <row r="634" spans="1:4" ht="12.75" customHeight="1">
      <c r="A634" s="7" t="s">
        <v>77</v>
      </c>
      <c r="B634" s="6">
        <v>2</v>
      </c>
      <c r="C634" s="5" t="s">
        <v>112</v>
      </c>
      <c r="D634" s="5" t="s">
        <v>112</v>
      </c>
    </row>
    <row r="635" spans="1:4" ht="12.75" customHeight="1">
      <c r="A635" s="7" t="s">
        <v>77</v>
      </c>
      <c r="B635" s="6">
        <v>3</v>
      </c>
      <c r="C635" s="5" t="s">
        <v>111</v>
      </c>
      <c r="D635" s="5" t="s">
        <v>111</v>
      </c>
    </row>
    <row r="636" spans="1:4" ht="12.75" customHeight="1">
      <c r="A636" s="7" t="s">
        <v>77</v>
      </c>
      <c r="B636" s="6">
        <v>4</v>
      </c>
      <c r="C636" s="5" t="s">
        <v>30</v>
      </c>
      <c r="D636" s="5" t="s">
        <v>30</v>
      </c>
    </row>
    <row r="637" spans="1:4" ht="12.75" customHeight="1">
      <c r="A637" s="7" t="s">
        <v>77</v>
      </c>
      <c r="B637" s="6">
        <v>5</v>
      </c>
      <c r="C637" s="5"/>
      <c r="D637" s="5"/>
    </row>
    <row r="638" spans="1:4" ht="12.75" customHeight="1">
      <c r="A638" s="14" t="s">
        <v>77</v>
      </c>
      <c r="B638" s="13">
        <v>6</v>
      </c>
      <c r="C638" s="14"/>
      <c r="D638" s="14"/>
    </row>
    <row r="639" spans="1:4" ht="12.75" customHeight="1">
      <c r="A639" s="14" t="s">
        <v>77</v>
      </c>
      <c r="B639" s="13">
        <v>7</v>
      </c>
      <c r="C639" s="14"/>
      <c r="D639" s="14"/>
    </row>
    <row r="640" spans="1:4" ht="12.75" customHeight="1">
      <c r="A640" s="14" t="s">
        <v>77</v>
      </c>
      <c r="B640" s="13">
        <v>8</v>
      </c>
      <c r="C640" s="14"/>
      <c r="D640" s="14"/>
    </row>
    <row r="641" spans="1:4" ht="12.75" customHeight="1">
      <c r="A641" s="14" t="s">
        <v>77</v>
      </c>
      <c r="B641" s="13">
        <v>9</v>
      </c>
      <c r="C641" s="14"/>
      <c r="D641" s="14"/>
    </row>
    <row r="642" spans="1:4" ht="12.75" customHeight="1">
      <c r="A642" s="14" t="s">
        <v>77</v>
      </c>
      <c r="B642" s="13">
        <v>10</v>
      </c>
      <c r="C642" s="14"/>
      <c r="D642" s="14"/>
    </row>
    <row r="643" spans="1:4" ht="12.75" customHeight="1">
      <c r="A643" s="7" t="s">
        <v>48</v>
      </c>
      <c r="B643" s="6">
        <v>1</v>
      </c>
      <c r="C643" s="5" t="s">
        <v>310</v>
      </c>
      <c r="D643" s="5" t="s">
        <v>112</v>
      </c>
    </row>
    <row r="644" spans="1:4" ht="12.75" customHeight="1">
      <c r="A644" s="7" t="s">
        <v>48</v>
      </c>
      <c r="B644" s="6">
        <v>2</v>
      </c>
      <c r="C644" s="5" t="s">
        <v>219</v>
      </c>
      <c r="D644" s="5" t="s">
        <v>115</v>
      </c>
    </row>
    <row r="645" spans="1:4" ht="12.75" customHeight="1">
      <c r="A645" s="7" t="s">
        <v>48</v>
      </c>
      <c r="B645" s="6">
        <v>3</v>
      </c>
      <c r="C645" s="5" t="s">
        <v>458</v>
      </c>
      <c r="D645" s="5" t="s">
        <v>114</v>
      </c>
    </row>
    <row r="646" spans="1:4" ht="12.75" customHeight="1">
      <c r="A646" s="7" t="s">
        <v>48</v>
      </c>
      <c r="B646" s="6">
        <v>4</v>
      </c>
      <c r="C646" s="5" t="s">
        <v>220</v>
      </c>
      <c r="D646" s="5" t="s">
        <v>107</v>
      </c>
    </row>
    <row r="647" spans="1:4" ht="12.75" customHeight="1">
      <c r="A647" s="7" t="s">
        <v>48</v>
      </c>
      <c r="B647" s="6">
        <v>5</v>
      </c>
      <c r="C647" s="5" t="s">
        <v>431</v>
      </c>
      <c r="D647" s="5" t="s">
        <v>115</v>
      </c>
    </row>
    <row r="648" spans="1:4" ht="12.75" customHeight="1">
      <c r="A648" s="14" t="s">
        <v>48</v>
      </c>
      <c r="B648" s="13">
        <v>6</v>
      </c>
      <c r="C648" s="12" t="s">
        <v>459</v>
      </c>
      <c r="D648" s="12" t="s">
        <v>123</v>
      </c>
    </row>
    <row r="649" spans="1:4" ht="12.75" customHeight="1">
      <c r="A649" s="14" t="s">
        <v>48</v>
      </c>
      <c r="B649" s="13">
        <v>7</v>
      </c>
      <c r="C649" s="12" t="s">
        <v>460</v>
      </c>
      <c r="D649" s="12" t="s">
        <v>120</v>
      </c>
    </row>
    <row r="650" spans="1:4" ht="12.75" customHeight="1">
      <c r="A650" s="14" t="s">
        <v>48</v>
      </c>
      <c r="B650" s="13">
        <v>8</v>
      </c>
      <c r="C650" s="12" t="s">
        <v>370</v>
      </c>
      <c r="D650" s="12" t="s">
        <v>115</v>
      </c>
    </row>
    <row r="651" spans="1:4" ht="12.75" customHeight="1">
      <c r="A651" s="14" t="s">
        <v>48</v>
      </c>
      <c r="B651" s="13">
        <v>9</v>
      </c>
      <c r="C651" s="12" t="s">
        <v>287</v>
      </c>
      <c r="D651" s="12" t="s">
        <v>119</v>
      </c>
    </row>
    <row r="652" spans="1:4" ht="12.75" customHeight="1">
      <c r="A652" s="14" t="s">
        <v>48</v>
      </c>
      <c r="B652" s="13">
        <v>10</v>
      </c>
      <c r="C652" s="12" t="s">
        <v>461</v>
      </c>
      <c r="D652" s="12" t="s">
        <v>121</v>
      </c>
    </row>
    <row r="653" spans="1:4" ht="12.75" customHeight="1">
      <c r="A653" s="7" t="s">
        <v>49</v>
      </c>
      <c r="B653" s="6">
        <v>1</v>
      </c>
      <c r="C653" s="5" t="s">
        <v>313</v>
      </c>
      <c r="D653" s="5" t="s">
        <v>111</v>
      </c>
    </row>
    <row r="654" spans="1:4" ht="12.75" customHeight="1">
      <c r="A654" s="7" t="s">
        <v>49</v>
      </c>
      <c r="B654" s="6">
        <v>2</v>
      </c>
      <c r="C654" s="5" t="s">
        <v>226</v>
      </c>
      <c r="D654" s="5" t="s">
        <v>124</v>
      </c>
    </row>
    <row r="655" spans="1:4" ht="12.75" customHeight="1">
      <c r="A655" s="7" t="s">
        <v>49</v>
      </c>
      <c r="B655" s="6">
        <v>3</v>
      </c>
      <c r="C655" s="5" t="s">
        <v>227</v>
      </c>
      <c r="D655" s="5" t="s">
        <v>115</v>
      </c>
    </row>
    <row r="656" spans="1:4" ht="12.75" customHeight="1">
      <c r="A656" s="7" t="s">
        <v>49</v>
      </c>
      <c r="B656" s="6">
        <v>4</v>
      </c>
      <c r="C656" s="5" t="s">
        <v>232</v>
      </c>
      <c r="D656" s="5" t="s">
        <v>107</v>
      </c>
    </row>
    <row r="657" spans="1:4" ht="12.75" customHeight="1">
      <c r="A657" s="7" t="s">
        <v>49</v>
      </c>
      <c r="B657" s="6">
        <v>5</v>
      </c>
      <c r="C657" s="5" t="s">
        <v>462</v>
      </c>
      <c r="D657" s="5" t="s">
        <v>350</v>
      </c>
    </row>
    <row r="658" spans="1:4" ht="12.75" customHeight="1">
      <c r="A658" s="14" t="s">
        <v>49</v>
      </c>
      <c r="B658" s="13">
        <v>6</v>
      </c>
      <c r="C658" s="12" t="s">
        <v>374</v>
      </c>
      <c r="D658" s="12" t="s">
        <v>115</v>
      </c>
    </row>
    <row r="659" spans="1:4" ht="12.75" customHeight="1">
      <c r="A659" s="14" t="s">
        <v>49</v>
      </c>
      <c r="B659" s="13">
        <v>7</v>
      </c>
      <c r="C659" s="12" t="s">
        <v>290</v>
      </c>
      <c r="D659" s="12" t="s">
        <v>107</v>
      </c>
    </row>
    <row r="660" spans="1:4" ht="12.75" customHeight="1">
      <c r="A660" s="14" t="s">
        <v>49</v>
      </c>
      <c r="B660" s="13">
        <v>8</v>
      </c>
      <c r="C660" s="12" t="s">
        <v>182</v>
      </c>
      <c r="D660" s="12" t="s">
        <v>115</v>
      </c>
    </row>
    <row r="661" spans="1:4" ht="12.75" customHeight="1">
      <c r="A661" s="14" t="s">
        <v>49</v>
      </c>
      <c r="B661" s="13">
        <v>9</v>
      </c>
      <c r="C661" s="12" t="s">
        <v>463</v>
      </c>
      <c r="D661" s="12" t="s">
        <v>350</v>
      </c>
    </row>
    <row r="662" spans="1:4" ht="12.75" customHeight="1">
      <c r="A662" s="14" t="s">
        <v>49</v>
      </c>
      <c r="B662" s="13">
        <v>10</v>
      </c>
      <c r="C662" s="12" t="s">
        <v>314</v>
      </c>
      <c r="D662" s="12" t="s">
        <v>125</v>
      </c>
    </row>
    <row r="663" spans="1:4" ht="12.75" customHeight="1">
      <c r="A663" s="7" t="s">
        <v>50</v>
      </c>
      <c r="B663" s="6">
        <v>1</v>
      </c>
      <c r="C663" s="5" t="s">
        <v>265</v>
      </c>
      <c r="D663" s="5" t="s">
        <v>107</v>
      </c>
    </row>
    <row r="664" spans="1:4" ht="12.75" customHeight="1">
      <c r="A664" s="7" t="s">
        <v>50</v>
      </c>
      <c r="B664" s="6">
        <v>2</v>
      </c>
      <c r="C664" s="5" t="s">
        <v>294</v>
      </c>
      <c r="D664" s="5" t="s">
        <v>124</v>
      </c>
    </row>
    <row r="665" spans="1:4" ht="12.75" customHeight="1">
      <c r="A665" s="7" t="s">
        <v>50</v>
      </c>
      <c r="B665" s="6">
        <v>3</v>
      </c>
      <c r="C665" s="5" t="s">
        <v>317</v>
      </c>
      <c r="D665" s="5" t="s">
        <v>115</v>
      </c>
    </row>
    <row r="666" spans="1:4" ht="12.75" customHeight="1">
      <c r="A666" s="7" t="s">
        <v>50</v>
      </c>
      <c r="B666" s="6">
        <v>4</v>
      </c>
      <c r="C666" s="5" t="s">
        <v>236</v>
      </c>
      <c r="D666" s="5" t="s">
        <v>113</v>
      </c>
    </row>
    <row r="667" spans="1:4" ht="12.75" customHeight="1">
      <c r="A667" s="7" t="s">
        <v>50</v>
      </c>
      <c r="B667" s="6">
        <v>5</v>
      </c>
      <c r="C667" s="5" t="s">
        <v>269</v>
      </c>
      <c r="D667" s="5" t="s">
        <v>115</v>
      </c>
    </row>
    <row r="668" spans="1:4" ht="12.75" customHeight="1">
      <c r="A668" s="14" t="s">
        <v>50</v>
      </c>
      <c r="B668" s="13">
        <v>6</v>
      </c>
      <c r="C668" s="12" t="s">
        <v>197</v>
      </c>
      <c r="D668" s="12" t="s">
        <v>107</v>
      </c>
    </row>
    <row r="669" spans="1:4" ht="12.75" customHeight="1">
      <c r="A669" s="14" t="s">
        <v>50</v>
      </c>
      <c r="B669" s="13">
        <v>7</v>
      </c>
      <c r="C669" s="12" t="s">
        <v>263</v>
      </c>
      <c r="D669" s="12" t="s">
        <v>112</v>
      </c>
    </row>
    <row r="670" spans="1:4" ht="12.75" customHeight="1">
      <c r="A670" s="14" t="s">
        <v>50</v>
      </c>
      <c r="B670" s="13">
        <v>8</v>
      </c>
      <c r="C670" s="12" t="s">
        <v>262</v>
      </c>
      <c r="D670" s="12" t="s">
        <v>112</v>
      </c>
    </row>
    <row r="671" spans="1:4" ht="12.75" customHeight="1">
      <c r="A671" s="14" t="s">
        <v>50</v>
      </c>
      <c r="B671" s="13">
        <v>9</v>
      </c>
      <c r="C671" s="12" t="s">
        <v>196</v>
      </c>
      <c r="D671" s="12" t="s">
        <v>111</v>
      </c>
    </row>
    <row r="672" spans="1:4" ht="12.75" customHeight="1">
      <c r="A672" s="14" t="s">
        <v>50</v>
      </c>
      <c r="B672" s="13">
        <v>10</v>
      </c>
      <c r="C672" s="12" t="s">
        <v>464</v>
      </c>
      <c r="D672" s="12" t="s">
        <v>115</v>
      </c>
    </row>
    <row r="673" spans="1:4" ht="13.5" customHeight="1">
      <c r="A673" s="7" t="s">
        <v>51</v>
      </c>
      <c r="B673" s="6">
        <v>1</v>
      </c>
      <c r="C673" s="5" t="s">
        <v>301</v>
      </c>
      <c r="D673" s="5" t="s">
        <v>107</v>
      </c>
    </row>
    <row r="674" spans="1:4" ht="13.5" customHeight="1">
      <c r="A674" s="7" t="s">
        <v>51</v>
      </c>
      <c r="B674" s="6">
        <v>2</v>
      </c>
      <c r="C674" s="5" t="s">
        <v>203</v>
      </c>
      <c r="D674" s="5" t="s">
        <v>107</v>
      </c>
    </row>
    <row r="675" spans="1:4" ht="13.5" customHeight="1">
      <c r="A675" s="7" t="s">
        <v>51</v>
      </c>
      <c r="B675" s="6">
        <v>3</v>
      </c>
      <c r="C675" s="5" t="s">
        <v>302</v>
      </c>
      <c r="D675" s="5" t="s">
        <v>107</v>
      </c>
    </row>
    <row r="676" spans="1:4" ht="13.5" customHeight="1">
      <c r="A676" s="7" t="s">
        <v>51</v>
      </c>
      <c r="B676" s="6">
        <v>4</v>
      </c>
      <c r="C676" s="51" t="s">
        <v>304</v>
      </c>
      <c r="D676" s="51" t="s">
        <v>115</v>
      </c>
    </row>
    <row r="677" spans="1:4" ht="13.5" customHeight="1">
      <c r="A677" s="7" t="s">
        <v>51</v>
      </c>
      <c r="B677" s="6">
        <v>5</v>
      </c>
      <c r="C677" s="51" t="s">
        <v>303</v>
      </c>
      <c r="D677" s="51" t="s">
        <v>115</v>
      </c>
    </row>
    <row r="678" spans="1:4" ht="12.75" customHeight="1">
      <c r="A678" s="14" t="s">
        <v>51</v>
      </c>
      <c r="B678" s="13">
        <v>6</v>
      </c>
      <c r="C678" s="12"/>
      <c r="D678" s="12"/>
    </row>
    <row r="679" spans="1:4" ht="12.75" customHeight="1">
      <c r="A679" s="14" t="s">
        <v>51</v>
      </c>
      <c r="B679" s="13">
        <v>7</v>
      </c>
      <c r="C679" s="12"/>
      <c r="D679" s="12"/>
    </row>
    <row r="680" spans="1:4" ht="12.75" customHeight="1">
      <c r="A680" s="14" t="s">
        <v>51</v>
      </c>
      <c r="B680" s="13">
        <v>8</v>
      </c>
      <c r="C680" s="12"/>
      <c r="D680" s="12"/>
    </row>
    <row r="681" spans="1:4" ht="12.75" customHeight="1">
      <c r="A681" s="14" t="s">
        <v>51</v>
      </c>
      <c r="B681" s="13">
        <v>9</v>
      </c>
      <c r="C681" s="12"/>
      <c r="D681" s="12"/>
    </row>
    <row r="682" spans="1:4" ht="12.75" customHeight="1">
      <c r="A682" s="14" t="s">
        <v>51</v>
      </c>
      <c r="B682" s="13">
        <v>10</v>
      </c>
      <c r="C682" s="12"/>
      <c r="D682" s="12"/>
    </row>
    <row r="683" spans="1:4" ht="12.75" customHeight="1">
      <c r="A683" s="7" t="s">
        <v>52</v>
      </c>
      <c r="B683" s="6">
        <v>1</v>
      </c>
      <c r="C683" s="5" t="s">
        <v>465</v>
      </c>
      <c r="D683" s="5" t="s">
        <v>119</v>
      </c>
    </row>
    <row r="684" spans="1:4" ht="12.75" customHeight="1">
      <c r="A684" s="7" t="s">
        <v>52</v>
      </c>
      <c r="B684" s="6">
        <v>2</v>
      </c>
      <c r="C684" s="5" t="s">
        <v>466</v>
      </c>
      <c r="D684" s="5" t="s">
        <v>112</v>
      </c>
    </row>
    <row r="685" spans="1:4" ht="12.75" customHeight="1">
      <c r="A685" s="7" t="s">
        <v>52</v>
      </c>
      <c r="B685" s="6">
        <v>3</v>
      </c>
      <c r="C685" s="5" t="s">
        <v>467</v>
      </c>
      <c r="D685" s="5" t="s">
        <v>107</v>
      </c>
    </row>
    <row r="686" spans="1:4" ht="12.75" customHeight="1">
      <c r="A686" s="7" t="s">
        <v>52</v>
      </c>
      <c r="B686" s="6">
        <v>4</v>
      </c>
      <c r="C686" s="5" t="s">
        <v>236</v>
      </c>
      <c r="D686" s="5" t="s">
        <v>113</v>
      </c>
    </row>
    <row r="687" spans="1:4" ht="12.75" customHeight="1">
      <c r="A687" s="7" t="s">
        <v>52</v>
      </c>
      <c r="B687" s="6">
        <v>5</v>
      </c>
      <c r="C687" s="5" t="s">
        <v>468</v>
      </c>
      <c r="D687" s="5" t="s">
        <v>110</v>
      </c>
    </row>
    <row r="688" spans="1:4" ht="12.75" customHeight="1">
      <c r="A688" s="14" t="s">
        <v>52</v>
      </c>
      <c r="B688" s="13">
        <v>6</v>
      </c>
      <c r="C688" s="12" t="s">
        <v>464</v>
      </c>
      <c r="D688" s="12" t="s">
        <v>115</v>
      </c>
    </row>
    <row r="689" spans="1:4" ht="12.75" customHeight="1">
      <c r="A689" s="14" t="s">
        <v>52</v>
      </c>
      <c r="B689" s="13">
        <v>7</v>
      </c>
      <c r="C689" s="12" t="s">
        <v>469</v>
      </c>
      <c r="D689" s="12" t="s">
        <v>123</v>
      </c>
    </row>
    <row r="690" spans="1:4" ht="12.75" customHeight="1">
      <c r="A690" s="14" t="s">
        <v>52</v>
      </c>
      <c r="B690" s="13">
        <v>8</v>
      </c>
      <c r="C690" s="14"/>
      <c r="D690" s="14"/>
    </row>
    <row r="691" spans="1:4" ht="12.75" customHeight="1">
      <c r="A691" s="14" t="s">
        <v>52</v>
      </c>
      <c r="B691" s="13">
        <v>9</v>
      </c>
      <c r="C691" s="14"/>
      <c r="D691" s="14"/>
    </row>
    <row r="692" spans="1:4" ht="12.75" customHeight="1">
      <c r="A692" s="14" t="s">
        <v>52</v>
      </c>
      <c r="B692" s="13">
        <v>10</v>
      </c>
      <c r="C692" s="14"/>
      <c r="D692" s="14"/>
    </row>
    <row r="693" spans="1:4" ht="12.75" customHeight="1">
      <c r="A693" s="7" t="s">
        <v>53</v>
      </c>
      <c r="B693" s="6">
        <v>1</v>
      </c>
      <c r="C693" s="5" t="s">
        <v>107</v>
      </c>
      <c r="D693" s="5" t="s">
        <v>107</v>
      </c>
    </row>
    <row r="694" spans="1:4" ht="12.75" customHeight="1">
      <c r="A694" s="7" t="s">
        <v>53</v>
      </c>
      <c r="B694" s="6">
        <v>2</v>
      </c>
      <c r="C694" s="5" t="s">
        <v>115</v>
      </c>
      <c r="D694" s="5" t="s">
        <v>115</v>
      </c>
    </row>
    <row r="695" spans="1:4" ht="12.75" customHeight="1">
      <c r="A695" s="7" t="s">
        <v>53</v>
      </c>
      <c r="B695" s="6">
        <v>3</v>
      </c>
      <c r="C695" s="5" t="s">
        <v>111</v>
      </c>
      <c r="D695" s="5" t="s">
        <v>111</v>
      </c>
    </row>
    <row r="696" spans="1:4" ht="12.75" customHeight="1">
      <c r="A696" s="7" t="s">
        <v>53</v>
      </c>
      <c r="B696" s="6">
        <v>4</v>
      </c>
      <c r="C696" s="5" t="s">
        <v>124</v>
      </c>
      <c r="D696" s="5" t="s">
        <v>124</v>
      </c>
    </row>
    <row r="697" spans="1:4" ht="12.75" customHeight="1">
      <c r="A697" s="7" t="s">
        <v>53</v>
      </c>
      <c r="B697" s="6">
        <v>5</v>
      </c>
      <c r="C697" s="5" t="s">
        <v>112</v>
      </c>
      <c r="D697" s="5" t="s">
        <v>112</v>
      </c>
    </row>
    <row r="698" spans="1:4" ht="12.75" customHeight="1">
      <c r="A698" s="14" t="s">
        <v>53</v>
      </c>
      <c r="B698" s="13">
        <v>6</v>
      </c>
      <c r="C698" s="12" t="s">
        <v>113</v>
      </c>
      <c r="D698" s="12" t="s">
        <v>113</v>
      </c>
    </row>
    <row r="699" spans="1:4" ht="12.75" customHeight="1">
      <c r="A699" s="14" t="s">
        <v>53</v>
      </c>
      <c r="B699" s="13">
        <v>7</v>
      </c>
      <c r="C699" s="12" t="s">
        <v>119</v>
      </c>
      <c r="D699" s="12" t="s">
        <v>119</v>
      </c>
    </row>
    <row r="700" spans="1:4" ht="12.75" customHeight="1">
      <c r="A700" s="14" t="s">
        <v>53</v>
      </c>
      <c r="B700" s="13">
        <v>8</v>
      </c>
      <c r="C700" s="12" t="s">
        <v>109</v>
      </c>
      <c r="D700" s="12" t="s">
        <v>109</v>
      </c>
    </row>
    <row r="701" spans="1:4" ht="12.75" customHeight="1">
      <c r="A701" s="14" t="s">
        <v>53</v>
      </c>
      <c r="B701" s="13">
        <v>9</v>
      </c>
      <c r="C701" s="12" t="s">
        <v>114</v>
      </c>
      <c r="D701" s="12" t="s">
        <v>114</v>
      </c>
    </row>
    <row r="702" spans="1:4" ht="12.75" customHeight="1">
      <c r="A702" s="14" t="s">
        <v>53</v>
      </c>
      <c r="B702" s="13">
        <v>10</v>
      </c>
      <c r="C702" s="12" t="s">
        <v>120</v>
      </c>
      <c r="D702" s="12" t="s">
        <v>120</v>
      </c>
    </row>
    <row r="703" spans="1:4" ht="12.75" customHeight="1">
      <c r="A703" s="7" t="s">
        <v>78</v>
      </c>
      <c r="B703" s="6">
        <v>1</v>
      </c>
      <c r="C703" s="5" t="s">
        <v>470</v>
      </c>
      <c r="D703" s="5" t="s">
        <v>115</v>
      </c>
    </row>
    <row r="704" spans="1:4" ht="12.75" customHeight="1">
      <c r="A704" s="7" t="s">
        <v>78</v>
      </c>
      <c r="B704" s="6">
        <v>2</v>
      </c>
      <c r="C704" s="5" t="s">
        <v>471</v>
      </c>
      <c r="D704" s="5" t="s">
        <v>109</v>
      </c>
    </row>
    <row r="705" spans="1:4" ht="12.75" customHeight="1">
      <c r="A705" s="7" t="s">
        <v>78</v>
      </c>
      <c r="B705" s="6">
        <v>3</v>
      </c>
      <c r="C705" s="5" t="s">
        <v>472</v>
      </c>
      <c r="D705" s="5" t="s">
        <v>112</v>
      </c>
    </row>
    <row r="706" spans="1:4" ht="12.75" customHeight="1">
      <c r="A706" s="7" t="s">
        <v>78</v>
      </c>
      <c r="B706" s="6">
        <v>4</v>
      </c>
      <c r="C706" s="5" t="s">
        <v>473</v>
      </c>
      <c r="D706" s="5" t="s">
        <v>110</v>
      </c>
    </row>
    <row r="707" spans="1:4" ht="12.75" customHeight="1">
      <c r="A707" s="7" t="s">
        <v>78</v>
      </c>
      <c r="B707" s="6">
        <v>5</v>
      </c>
      <c r="C707" s="5" t="s">
        <v>474</v>
      </c>
      <c r="D707" s="5" t="s">
        <v>119</v>
      </c>
    </row>
    <row r="708" spans="1:4" ht="12.75" customHeight="1">
      <c r="A708" s="51" t="s">
        <v>78</v>
      </c>
      <c r="B708" s="59">
        <v>5.5</v>
      </c>
      <c r="C708" s="51" t="s">
        <v>475</v>
      </c>
      <c r="D708" s="51" t="s">
        <v>111</v>
      </c>
    </row>
    <row r="709" spans="1:4" ht="12.75" customHeight="1">
      <c r="A709" s="14" t="s">
        <v>78</v>
      </c>
      <c r="B709" s="13">
        <v>6</v>
      </c>
      <c r="C709" s="12" t="s">
        <v>476</v>
      </c>
      <c r="D709" s="12" t="s">
        <v>125</v>
      </c>
    </row>
    <row r="710" spans="1:4" ht="12.75" customHeight="1">
      <c r="A710" s="14" t="s">
        <v>78</v>
      </c>
      <c r="B710" s="13">
        <v>7</v>
      </c>
      <c r="C710" s="12" t="s">
        <v>477</v>
      </c>
      <c r="D710" s="12" t="s">
        <v>123</v>
      </c>
    </row>
    <row r="711" spans="1:4" ht="12.75" customHeight="1">
      <c r="A711" s="14" t="s">
        <v>78</v>
      </c>
      <c r="B711" s="13">
        <v>8</v>
      </c>
      <c r="C711" s="12" t="s">
        <v>214</v>
      </c>
      <c r="D711" s="12" t="s">
        <v>25</v>
      </c>
    </row>
    <row r="712" spans="1:4" ht="12.75" customHeight="1">
      <c r="A712" s="14" t="s">
        <v>78</v>
      </c>
      <c r="B712" s="13">
        <v>9</v>
      </c>
      <c r="C712" s="12" t="s">
        <v>152</v>
      </c>
      <c r="D712" s="12" t="s">
        <v>113</v>
      </c>
    </row>
    <row r="713" spans="1:4" ht="12.75" customHeight="1">
      <c r="A713" s="14" t="s">
        <v>78</v>
      </c>
      <c r="B713" s="13">
        <v>10</v>
      </c>
      <c r="C713" s="12"/>
      <c r="D713" s="12"/>
    </row>
    <row r="714" spans="1:4" ht="12.75" customHeight="1">
      <c r="A714" s="7" t="s">
        <v>54</v>
      </c>
      <c r="B714" s="6">
        <v>1</v>
      </c>
      <c r="C714" s="5" t="s">
        <v>309</v>
      </c>
      <c r="D714" s="5" t="s">
        <v>112</v>
      </c>
    </row>
    <row r="715" spans="1:4" ht="12.75" customHeight="1">
      <c r="A715" s="7" t="s">
        <v>54</v>
      </c>
      <c r="B715" s="6">
        <v>2</v>
      </c>
      <c r="C715" s="5" t="s">
        <v>310</v>
      </c>
      <c r="D715" s="5" t="s">
        <v>112</v>
      </c>
    </row>
    <row r="716" spans="1:4" ht="12.75" customHeight="1">
      <c r="A716" s="7" t="s">
        <v>54</v>
      </c>
      <c r="B716" s="6">
        <v>3</v>
      </c>
      <c r="C716" s="5" t="s">
        <v>224</v>
      </c>
      <c r="D716" s="5" t="s">
        <v>115</v>
      </c>
    </row>
    <row r="717" spans="1:4" ht="12.75" customHeight="1">
      <c r="A717" s="7" t="s">
        <v>54</v>
      </c>
      <c r="B717" s="6">
        <v>4</v>
      </c>
      <c r="C717" s="5" t="s">
        <v>478</v>
      </c>
      <c r="D717" s="5" t="s">
        <v>123</v>
      </c>
    </row>
    <row r="718" spans="1:4" ht="12.75" customHeight="1">
      <c r="A718" s="7" t="s">
        <v>54</v>
      </c>
      <c r="B718" s="6">
        <v>5</v>
      </c>
      <c r="C718" s="5" t="s">
        <v>479</v>
      </c>
      <c r="D718" s="5" t="s">
        <v>120</v>
      </c>
    </row>
    <row r="719" spans="1:4" ht="12.75" customHeight="1">
      <c r="A719" s="14" t="s">
        <v>54</v>
      </c>
      <c r="B719" s="13">
        <v>6</v>
      </c>
      <c r="C719" s="12" t="s">
        <v>480</v>
      </c>
      <c r="D719" s="12" t="s">
        <v>123</v>
      </c>
    </row>
    <row r="720" spans="1:4" ht="12.75" customHeight="1">
      <c r="A720" s="14" t="s">
        <v>54</v>
      </c>
      <c r="B720" s="13">
        <v>7</v>
      </c>
      <c r="C720" s="12" t="s">
        <v>173</v>
      </c>
      <c r="D720" s="12" t="s">
        <v>107</v>
      </c>
    </row>
    <row r="721" spans="1:4" ht="12.75" customHeight="1">
      <c r="A721" s="14" t="s">
        <v>54</v>
      </c>
      <c r="B721" s="13">
        <v>8</v>
      </c>
      <c r="C721" s="12" t="s">
        <v>447</v>
      </c>
      <c r="D721" s="12" t="s">
        <v>111</v>
      </c>
    </row>
    <row r="722" spans="1:4" ht="12.75" customHeight="1">
      <c r="A722" s="14" t="s">
        <v>54</v>
      </c>
      <c r="B722" s="13">
        <v>9</v>
      </c>
      <c r="C722" s="12" t="s">
        <v>481</v>
      </c>
      <c r="D722" s="12" t="s">
        <v>111</v>
      </c>
    </row>
    <row r="723" spans="1:4" ht="12.75" customHeight="1">
      <c r="A723" s="14" t="s">
        <v>54</v>
      </c>
      <c r="B723" s="13">
        <v>10</v>
      </c>
      <c r="C723" s="12"/>
      <c r="D723" s="12"/>
    </row>
    <row r="724" spans="1:4" ht="12.75" customHeight="1">
      <c r="A724" s="7" t="s">
        <v>55</v>
      </c>
      <c r="B724" s="6">
        <v>1</v>
      </c>
      <c r="C724" s="5" t="s">
        <v>290</v>
      </c>
      <c r="D724" s="5" t="s">
        <v>107</v>
      </c>
    </row>
    <row r="725" spans="1:4" ht="12.75" customHeight="1">
      <c r="A725" s="7" t="s">
        <v>55</v>
      </c>
      <c r="B725" s="6">
        <v>2</v>
      </c>
      <c r="C725" s="5" t="s">
        <v>313</v>
      </c>
      <c r="D725" s="5" t="s">
        <v>111</v>
      </c>
    </row>
    <row r="726" spans="1:4" ht="12.75" customHeight="1">
      <c r="A726" s="7" t="s">
        <v>55</v>
      </c>
      <c r="B726" s="6">
        <v>3</v>
      </c>
      <c r="C726" s="5" t="s">
        <v>402</v>
      </c>
      <c r="D726" s="5" t="s">
        <v>125</v>
      </c>
    </row>
    <row r="727" spans="1:4" ht="12.75" customHeight="1">
      <c r="A727" s="7" t="s">
        <v>55</v>
      </c>
      <c r="B727" s="6">
        <v>4</v>
      </c>
      <c r="C727" s="5" t="s">
        <v>482</v>
      </c>
      <c r="D727" s="5" t="s">
        <v>107</v>
      </c>
    </row>
    <row r="728" spans="1:4" ht="12.75" customHeight="1">
      <c r="A728" s="7" t="s">
        <v>55</v>
      </c>
      <c r="B728" s="6">
        <v>5</v>
      </c>
      <c r="C728" s="5" t="s">
        <v>374</v>
      </c>
      <c r="D728" s="5" t="s">
        <v>115</v>
      </c>
    </row>
    <row r="729" spans="1:4" ht="12.75" customHeight="1">
      <c r="A729" s="14" t="s">
        <v>55</v>
      </c>
      <c r="B729" s="13">
        <v>6</v>
      </c>
      <c r="C729" s="12" t="s">
        <v>291</v>
      </c>
      <c r="D729" s="12" t="s">
        <v>112</v>
      </c>
    </row>
    <row r="730" spans="1:4" ht="12.75" customHeight="1">
      <c r="A730" s="14" t="s">
        <v>55</v>
      </c>
      <c r="B730" s="13">
        <v>7</v>
      </c>
      <c r="C730" s="12" t="s">
        <v>189</v>
      </c>
      <c r="D730" s="12" t="s">
        <v>125</v>
      </c>
    </row>
    <row r="731" spans="1:4" ht="12.75" customHeight="1">
      <c r="A731" s="14" t="s">
        <v>55</v>
      </c>
      <c r="B731" s="13">
        <v>8</v>
      </c>
      <c r="C731" s="12" t="s">
        <v>483</v>
      </c>
      <c r="D731" s="12" t="s">
        <v>115</v>
      </c>
    </row>
    <row r="732" spans="1:4" ht="12.75" customHeight="1">
      <c r="A732" s="14" t="s">
        <v>55</v>
      </c>
      <c r="B732" s="13">
        <v>9</v>
      </c>
      <c r="C732" s="12" t="s">
        <v>316</v>
      </c>
      <c r="D732" s="12" t="s">
        <v>112</v>
      </c>
    </row>
    <row r="733" spans="1:4" ht="12.75" customHeight="1">
      <c r="A733" s="14" t="s">
        <v>55</v>
      </c>
      <c r="B733" s="13">
        <v>10</v>
      </c>
      <c r="C733" s="12" t="s">
        <v>228</v>
      </c>
      <c r="D733" s="12" t="s">
        <v>121</v>
      </c>
    </row>
    <row r="734" spans="1:4" ht="12.75" customHeight="1">
      <c r="A734" s="7" t="s">
        <v>56</v>
      </c>
      <c r="B734" s="6">
        <v>1</v>
      </c>
      <c r="C734" s="5" t="s">
        <v>260</v>
      </c>
      <c r="D734" s="5" t="s">
        <v>111</v>
      </c>
    </row>
    <row r="735" spans="1:4" ht="12.75" customHeight="1">
      <c r="A735" s="7" t="s">
        <v>56</v>
      </c>
      <c r="B735" s="6">
        <v>2</v>
      </c>
      <c r="C735" s="5" t="s">
        <v>264</v>
      </c>
      <c r="D735" s="5" t="s">
        <v>115</v>
      </c>
    </row>
    <row r="736" spans="1:4" ht="12.75" customHeight="1">
      <c r="A736" s="7" t="s">
        <v>56</v>
      </c>
      <c r="B736" s="6">
        <v>3</v>
      </c>
      <c r="C736" s="53" t="s">
        <v>484</v>
      </c>
      <c r="D736" s="5" t="s">
        <v>120</v>
      </c>
    </row>
    <row r="737" spans="1:4" ht="12.75" customHeight="1">
      <c r="A737" s="7" t="s">
        <v>56</v>
      </c>
      <c r="B737" s="6">
        <v>4</v>
      </c>
      <c r="C737" s="5" t="s">
        <v>209</v>
      </c>
      <c r="D737" s="5" t="s">
        <v>120</v>
      </c>
    </row>
    <row r="738" spans="1:4" ht="12.75" customHeight="1">
      <c r="A738" s="7" t="s">
        <v>56</v>
      </c>
      <c r="B738" s="6">
        <v>5</v>
      </c>
      <c r="C738" s="5" t="s">
        <v>485</v>
      </c>
      <c r="D738" s="5" t="s">
        <v>112</v>
      </c>
    </row>
    <row r="739" spans="1:4" ht="12.75" customHeight="1">
      <c r="A739" s="14" t="s">
        <v>56</v>
      </c>
      <c r="B739" s="13">
        <v>6</v>
      </c>
      <c r="C739" s="12" t="s">
        <v>298</v>
      </c>
      <c r="D739" s="12" t="s">
        <v>107</v>
      </c>
    </row>
    <row r="740" spans="1:4" ht="12.75" customHeight="1">
      <c r="A740" s="14" t="s">
        <v>56</v>
      </c>
      <c r="B740" s="13">
        <v>7</v>
      </c>
      <c r="C740" s="12" t="s">
        <v>266</v>
      </c>
      <c r="D740" s="12" t="s">
        <v>119</v>
      </c>
    </row>
    <row r="741" spans="1:4" ht="12.75" customHeight="1">
      <c r="A741" s="14" t="s">
        <v>56</v>
      </c>
      <c r="B741" s="13">
        <v>8</v>
      </c>
      <c r="C741" s="12" t="s">
        <v>261</v>
      </c>
      <c r="D741" s="12" t="s">
        <v>107</v>
      </c>
    </row>
    <row r="742" spans="1:4" ht="12.75" customHeight="1">
      <c r="A742" s="14" t="s">
        <v>56</v>
      </c>
      <c r="B742" s="13">
        <v>9</v>
      </c>
      <c r="C742" s="12" t="s">
        <v>486</v>
      </c>
      <c r="D742" s="12" t="s">
        <v>125</v>
      </c>
    </row>
    <row r="743" spans="1:4" ht="12.75" customHeight="1">
      <c r="A743" s="14" t="s">
        <v>56</v>
      </c>
      <c r="B743" s="13">
        <v>10</v>
      </c>
      <c r="C743" s="12" t="s">
        <v>412</v>
      </c>
      <c r="D743" s="12" t="s">
        <v>119</v>
      </c>
    </row>
    <row r="744" spans="1:4" ht="12.75" customHeight="1">
      <c r="A744" s="7" t="s">
        <v>57</v>
      </c>
      <c r="B744" s="6">
        <v>1</v>
      </c>
      <c r="C744" s="5" t="s">
        <v>324</v>
      </c>
      <c r="D744" s="5" t="s">
        <v>107</v>
      </c>
    </row>
    <row r="745" spans="1:4" ht="12.75" customHeight="1">
      <c r="A745" s="7" t="s">
        <v>57</v>
      </c>
      <c r="B745" s="6">
        <v>2</v>
      </c>
      <c r="C745" s="5" t="s">
        <v>271</v>
      </c>
      <c r="D745" s="5" t="s">
        <v>122</v>
      </c>
    </row>
    <row r="746" spans="1:4" ht="12.75" customHeight="1">
      <c r="A746" s="7" t="s">
        <v>57</v>
      </c>
      <c r="B746" s="6">
        <v>3</v>
      </c>
      <c r="C746" s="5" t="s">
        <v>302</v>
      </c>
      <c r="D746" s="5" t="s">
        <v>107</v>
      </c>
    </row>
    <row r="747" spans="1:4" ht="12.75" customHeight="1">
      <c r="A747" s="7" t="s">
        <v>57</v>
      </c>
      <c r="B747" s="6">
        <v>4</v>
      </c>
      <c r="C747" s="5" t="s">
        <v>274</v>
      </c>
      <c r="D747" s="5" t="s">
        <v>111</v>
      </c>
    </row>
    <row r="748" spans="1:4" ht="12.75" customHeight="1">
      <c r="A748" s="7" t="s">
        <v>57</v>
      </c>
      <c r="B748" s="6">
        <v>5</v>
      </c>
      <c r="C748" s="51" t="s">
        <v>275</v>
      </c>
      <c r="D748" s="51" t="s">
        <v>30</v>
      </c>
    </row>
    <row r="749" spans="1:4" ht="12.75" customHeight="1">
      <c r="A749" s="14" t="s">
        <v>57</v>
      </c>
      <c r="B749" s="13">
        <v>6</v>
      </c>
      <c r="C749" s="12" t="s">
        <v>487</v>
      </c>
      <c r="D749" s="12" t="s">
        <v>125</v>
      </c>
    </row>
    <row r="750" spans="1:4" ht="12.75" customHeight="1">
      <c r="A750" s="14" t="s">
        <v>57</v>
      </c>
      <c r="B750" s="13">
        <v>7</v>
      </c>
      <c r="C750" s="12" t="s">
        <v>488</v>
      </c>
      <c r="D750" s="12" t="s">
        <v>114</v>
      </c>
    </row>
    <row r="751" spans="1:4" ht="12.75" customHeight="1">
      <c r="A751" s="14" t="s">
        <v>57</v>
      </c>
      <c r="B751" s="13">
        <v>8</v>
      </c>
      <c r="C751" s="12" t="s">
        <v>325</v>
      </c>
      <c r="D751" s="12" t="s">
        <v>121</v>
      </c>
    </row>
    <row r="752" spans="1:4" ht="12.75" customHeight="1">
      <c r="A752" s="14" t="s">
        <v>57</v>
      </c>
      <c r="B752" s="13">
        <v>9</v>
      </c>
      <c r="C752" s="12" t="s">
        <v>262</v>
      </c>
      <c r="D752" s="12" t="s">
        <v>112</v>
      </c>
    </row>
    <row r="753" spans="1:4" ht="12.75" customHeight="1">
      <c r="A753" s="14" t="s">
        <v>57</v>
      </c>
      <c r="B753" s="13">
        <v>10</v>
      </c>
      <c r="C753" s="12"/>
      <c r="D753" s="12"/>
    </row>
    <row r="754" spans="1:4" ht="12.75" customHeight="1">
      <c r="A754" s="7" t="s">
        <v>99</v>
      </c>
      <c r="B754" s="6">
        <v>1</v>
      </c>
      <c r="C754" s="5" t="s">
        <v>112</v>
      </c>
      <c r="D754" s="5" t="s">
        <v>112</v>
      </c>
    </row>
    <row r="755" spans="1:4" ht="12.75" customHeight="1">
      <c r="A755" s="7" t="s">
        <v>99</v>
      </c>
      <c r="B755" s="6">
        <v>2</v>
      </c>
      <c r="C755" s="5" t="s">
        <v>111</v>
      </c>
      <c r="D755" s="5" t="s">
        <v>111</v>
      </c>
    </row>
    <row r="756" spans="1:4" ht="12.75" customHeight="1">
      <c r="A756" s="7" t="s">
        <v>99</v>
      </c>
      <c r="B756" s="6">
        <v>3</v>
      </c>
      <c r="C756" s="5" t="s">
        <v>115</v>
      </c>
      <c r="D756" s="5" t="s">
        <v>115</v>
      </c>
    </row>
    <row r="757" spans="1:4" ht="12.75" customHeight="1">
      <c r="A757" s="7" t="s">
        <v>99</v>
      </c>
      <c r="B757" s="6">
        <v>4</v>
      </c>
      <c r="C757" s="5" t="s">
        <v>123</v>
      </c>
      <c r="D757" s="5" t="s">
        <v>123</v>
      </c>
    </row>
    <row r="758" spans="1:4" ht="12.75" customHeight="1">
      <c r="A758" s="7" t="s">
        <v>99</v>
      </c>
      <c r="B758" s="6">
        <v>5</v>
      </c>
      <c r="C758" s="5"/>
      <c r="D758" s="5"/>
    </row>
    <row r="759" spans="1:4" ht="12.75" customHeight="1">
      <c r="A759" s="14" t="s">
        <v>99</v>
      </c>
      <c r="B759" s="13">
        <v>6</v>
      </c>
      <c r="C759" s="12"/>
      <c r="D759" s="12"/>
    </row>
    <row r="760" spans="1:4" ht="12.75" customHeight="1">
      <c r="A760" s="14" t="s">
        <v>99</v>
      </c>
      <c r="B760" s="13">
        <v>7</v>
      </c>
      <c r="C760" s="14"/>
      <c r="D760" s="14"/>
    </row>
    <row r="761" spans="1:4" ht="12.75" customHeight="1">
      <c r="A761" s="14" t="s">
        <v>99</v>
      </c>
      <c r="B761" s="13">
        <v>8</v>
      </c>
      <c r="C761" s="14"/>
      <c r="D761" s="14"/>
    </row>
    <row r="762" spans="1:4" ht="12.75" customHeight="1">
      <c r="A762" s="14" t="s">
        <v>99</v>
      </c>
      <c r="B762" s="13">
        <v>9</v>
      </c>
      <c r="C762" s="14"/>
      <c r="D762" s="14"/>
    </row>
    <row r="763" spans="1:4" ht="12.75" customHeight="1">
      <c r="A763" s="14" t="s">
        <v>99</v>
      </c>
      <c r="B763" s="13">
        <v>10</v>
      </c>
      <c r="C763" s="14"/>
      <c r="D763" s="14"/>
    </row>
    <row r="764" spans="1:4" ht="12.75" customHeight="1">
      <c r="A764" s="7" t="s">
        <v>92</v>
      </c>
      <c r="B764" s="6">
        <v>1</v>
      </c>
      <c r="C764" s="5" t="s">
        <v>112</v>
      </c>
      <c r="D764" s="5" t="s">
        <v>112</v>
      </c>
    </row>
    <row r="765" spans="1:4" ht="12.75" customHeight="1">
      <c r="A765" s="7" t="s">
        <v>92</v>
      </c>
      <c r="B765" s="6">
        <v>2</v>
      </c>
      <c r="C765" s="5" t="s">
        <v>111</v>
      </c>
      <c r="D765" s="5" t="s">
        <v>111</v>
      </c>
    </row>
    <row r="766" spans="1:4" ht="12.75" customHeight="1">
      <c r="A766" s="7" t="s">
        <v>92</v>
      </c>
      <c r="B766" s="6">
        <v>3</v>
      </c>
      <c r="C766" s="5" t="s">
        <v>119</v>
      </c>
      <c r="D766" s="5" t="s">
        <v>119</v>
      </c>
    </row>
    <row r="767" spans="1:4" ht="12.75" customHeight="1">
      <c r="A767" s="7" t="s">
        <v>92</v>
      </c>
      <c r="B767" s="6">
        <v>4</v>
      </c>
      <c r="C767" s="5" t="s">
        <v>115</v>
      </c>
      <c r="D767" s="5" t="s">
        <v>115</v>
      </c>
    </row>
    <row r="768" spans="1:4" ht="12.75" customHeight="1">
      <c r="A768" s="7" t="s">
        <v>92</v>
      </c>
      <c r="B768" s="6">
        <v>5</v>
      </c>
      <c r="C768" s="5" t="s">
        <v>123</v>
      </c>
      <c r="D768" s="5" t="s">
        <v>123</v>
      </c>
    </row>
    <row r="769" spans="1:4" ht="12.75" customHeight="1">
      <c r="A769" s="49" t="s">
        <v>92</v>
      </c>
      <c r="B769" s="50">
        <v>6</v>
      </c>
      <c r="C769" s="51" t="s">
        <v>489</v>
      </c>
      <c r="D769" s="51" t="s">
        <v>124</v>
      </c>
    </row>
    <row r="770" spans="1:4" ht="12.75" customHeight="1">
      <c r="A770" s="14" t="s">
        <v>92</v>
      </c>
      <c r="B770" s="13">
        <v>7</v>
      </c>
      <c r="C770" s="14"/>
      <c r="D770" s="14"/>
    </row>
    <row r="771" spans="1:4" ht="12.75" customHeight="1">
      <c r="A771" s="14" t="s">
        <v>92</v>
      </c>
      <c r="B771" s="13">
        <v>8</v>
      </c>
      <c r="C771" s="14"/>
      <c r="D771" s="14"/>
    </row>
    <row r="772" spans="1:4" ht="12.75" customHeight="1">
      <c r="A772" s="14" t="s">
        <v>92</v>
      </c>
      <c r="B772" s="13">
        <v>9</v>
      </c>
      <c r="C772" s="14"/>
      <c r="D772" s="14"/>
    </row>
    <row r="773" spans="1:4" ht="12.75" customHeight="1">
      <c r="A773" s="14" t="s">
        <v>92</v>
      </c>
      <c r="B773" s="13">
        <v>10</v>
      </c>
      <c r="C773" s="14"/>
      <c r="D773" s="14"/>
    </row>
    <row r="774" spans="1:4" ht="12.75" customHeight="1">
      <c r="A774" s="7" t="s">
        <v>103</v>
      </c>
      <c r="B774" s="6">
        <v>1</v>
      </c>
      <c r="C774" s="5" t="s">
        <v>123</v>
      </c>
      <c r="D774" s="5" t="s">
        <v>123</v>
      </c>
    </row>
    <row r="775" spans="1:4" ht="12.75" customHeight="1">
      <c r="A775" s="7" t="s">
        <v>103</v>
      </c>
      <c r="B775" s="6">
        <v>2</v>
      </c>
      <c r="C775" s="5" t="s">
        <v>112</v>
      </c>
      <c r="D775" s="5" t="s">
        <v>112</v>
      </c>
    </row>
    <row r="776" spans="1:4" ht="12.75" customHeight="1">
      <c r="A776" s="7" t="s">
        <v>103</v>
      </c>
      <c r="B776" s="6">
        <v>3</v>
      </c>
      <c r="C776" s="5"/>
      <c r="D776" s="5"/>
    </row>
    <row r="777" spans="1:4" ht="12.75" customHeight="1">
      <c r="A777" s="7" t="s">
        <v>103</v>
      </c>
      <c r="B777" s="6">
        <v>4</v>
      </c>
      <c r="C777" s="5"/>
      <c r="D777" s="5"/>
    </row>
    <row r="778" spans="1:4" ht="12.75" customHeight="1">
      <c r="A778" s="7" t="s">
        <v>103</v>
      </c>
      <c r="B778" s="6">
        <v>5</v>
      </c>
      <c r="C778" s="5"/>
      <c r="D778" s="5"/>
    </row>
    <row r="779" spans="1:4" ht="12.75" customHeight="1">
      <c r="A779" s="14" t="s">
        <v>103</v>
      </c>
      <c r="B779" s="13">
        <v>6</v>
      </c>
      <c r="C779" s="14"/>
      <c r="D779" s="14"/>
    </row>
    <row r="780" spans="1:4" ht="12.75" customHeight="1">
      <c r="A780" s="14" t="s">
        <v>103</v>
      </c>
      <c r="B780" s="13">
        <v>7</v>
      </c>
      <c r="C780" s="14"/>
      <c r="D780" s="14"/>
    </row>
    <row r="781" spans="1:4" ht="12.75" customHeight="1">
      <c r="A781" s="14" t="s">
        <v>103</v>
      </c>
      <c r="B781" s="13">
        <v>8</v>
      </c>
      <c r="C781" s="14"/>
      <c r="D781" s="14"/>
    </row>
    <row r="782" spans="1:4" ht="12.75" customHeight="1">
      <c r="A782" s="14" t="s">
        <v>103</v>
      </c>
      <c r="B782" s="13">
        <v>9</v>
      </c>
      <c r="C782" s="14"/>
      <c r="D782" s="14"/>
    </row>
    <row r="783" spans="1:4" ht="12.75" customHeight="1">
      <c r="A783" s="14" t="s">
        <v>103</v>
      </c>
      <c r="B783" s="13">
        <v>10</v>
      </c>
      <c r="C783" s="14"/>
      <c r="D783" s="14"/>
    </row>
    <row r="784" spans="1:4" ht="12.75" customHeight="1">
      <c r="A784" s="7" t="s">
        <v>58</v>
      </c>
      <c r="B784" s="6">
        <v>1</v>
      </c>
      <c r="C784" s="5" t="s">
        <v>107</v>
      </c>
      <c r="D784" s="5" t="s">
        <v>107</v>
      </c>
    </row>
    <row r="785" spans="1:4" ht="12.75" customHeight="1">
      <c r="A785" s="7" t="s">
        <v>58</v>
      </c>
      <c r="B785" s="6">
        <v>2</v>
      </c>
      <c r="C785" s="5" t="s">
        <v>120</v>
      </c>
      <c r="D785" s="5" t="s">
        <v>120</v>
      </c>
    </row>
    <row r="786" spans="1:4" ht="12.75" customHeight="1">
      <c r="A786" s="7" t="s">
        <v>58</v>
      </c>
      <c r="B786" s="6">
        <v>3</v>
      </c>
      <c r="C786" s="5" t="s">
        <v>112</v>
      </c>
      <c r="D786" s="5" t="s">
        <v>112</v>
      </c>
    </row>
    <row r="787" spans="1:4" ht="12.75" customHeight="1">
      <c r="A787" s="7" t="s">
        <v>58</v>
      </c>
      <c r="B787" s="6">
        <v>4</v>
      </c>
      <c r="C787" s="5" t="s">
        <v>124</v>
      </c>
      <c r="D787" s="5" t="s">
        <v>124</v>
      </c>
    </row>
    <row r="788" spans="1:4" ht="12.75" customHeight="1">
      <c r="A788" s="7" t="s">
        <v>58</v>
      </c>
      <c r="B788" s="6">
        <v>5</v>
      </c>
      <c r="C788" s="5" t="s">
        <v>123</v>
      </c>
      <c r="D788" s="5" t="s">
        <v>123</v>
      </c>
    </row>
    <row r="789" spans="1:4" ht="12.75" customHeight="1">
      <c r="A789" s="14" t="s">
        <v>58</v>
      </c>
      <c r="B789" s="13">
        <v>6</v>
      </c>
      <c r="C789" s="12"/>
      <c r="D789" s="12"/>
    </row>
    <row r="790" spans="1:4" ht="12.75" customHeight="1">
      <c r="A790" s="14" t="s">
        <v>58</v>
      </c>
      <c r="B790" s="13">
        <v>7</v>
      </c>
      <c r="C790" s="12"/>
      <c r="D790" s="12"/>
    </row>
    <row r="791" spans="1:4" ht="12.75" customHeight="1">
      <c r="A791" s="14" t="s">
        <v>58</v>
      </c>
      <c r="B791" s="13">
        <v>8</v>
      </c>
      <c r="C791" s="14"/>
      <c r="D791" s="14"/>
    </row>
    <row r="792" spans="1:4" ht="12.75" customHeight="1">
      <c r="A792" s="14" t="s">
        <v>58</v>
      </c>
      <c r="B792" s="13">
        <v>9</v>
      </c>
      <c r="C792" s="14"/>
      <c r="D792" s="14"/>
    </row>
    <row r="793" spans="1:4" ht="12.75" customHeight="1">
      <c r="A793" s="14" t="s">
        <v>58</v>
      </c>
      <c r="B793" s="13">
        <v>10</v>
      </c>
      <c r="C793" s="14"/>
      <c r="D793" s="14"/>
    </row>
    <row r="794" spans="1:4" ht="12.75" customHeight="1">
      <c r="A794" s="7" t="s">
        <v>79</v>
      </c>
      <c r="B794" s="6">
        <v>1</v>
      </c>
      <c r="C794" s="5" t="s">
        <v>224</v>
      </c>
      <c r="D794" s="5" t="s">
        <v>115</v>
      </c>
    </row>
    <row r="795" spans="1:4" ht="12.75" customHeight="1">
      <c r="A795" s="7" t="s">
        <v>79</v>
      </c>
      <c r="B795" s="6">
        <v>2</v>
      </c>
      <c r="C795" s="5" t="s">
        <v>310</v>
      </c>
      <c r="D795" s="5" t="s">
        <v>112</v>
      </c>
    </row>
    <row r="796" spans="1:4" ht="12.75" customHeight="1">
      <c r="A796" s="7" t="s">
        <v>79</v>
      </c>
      <c r="B796" s="6">
        <v>3</v>
      </c>
      <c r="C796" s="5" t="s">
        <v>479</v>
      </c>
      <c r="D796" s="5" t="s">
        <v>120</v>
      </c>
    </row>
    <row r="797" spans="1:4" ht="12.75" customHeight="1">
      <c r="A797" s="7" t="s">
        <v>79</v>
      </c>
      <c r="B797" s="6">
        <v>4</v>
      </c>
      <c r="C797" s="5" t="s">
        <v>175</v>
      </c>
      <c r="D797" s="5" t="s">
        <v>109</v>
      </c>
    </row>
    <row r="798" spans="1:4" ht="12.75" customHeight="1">
      <c r="A798" s="7" t="s">
        <v>79</v>
      </c>
      <c r="B798" s="6">
        <v>5</v>
      </c>
      <c r="C798" s="51" t="s">
        <v>431</v>
      </c>
      <c r="D798" s="51" t="s">
        <v>115</v>
      </c>
    </row>
    <row r="799" spans="1:4" ht="12.75" customHeight="1">
      <c r="A799" s="14" t="s">
        <v>79</v>
      </c>
      <c r="B799" s="13">
        <v>6</v>
      </c>
      <c r="C799" s="12" t="s">
        <v>176</v>
      </c>
      <c r="D799" s="12" t="s">
        <v>109</v>
      </c>
    </row>
    <row r="800" spans="1:4" ht="12.75" customHeight="1">
      <c r="A800" s="14" t="s">
        <v>79</v>
      </c>
      <c r="B800" s="13">
        <v>7</v>
      </c>
      <c r="C800" s="12" t="s">
        <v>490</v>
      </c>
      <c r="D800" s="12" t="s">
        <v>123</v>
      </c>
    </row>
    <row r="801" spans="1:4" ht="12.75" customHeight="1">
      <c r="A801" s="14" t="s">
        <v>79</v>
      </c>
      <c r="B801" s="13">
        <v>8</v>
      </c>
      <c r="C801" s="12" t="s">
        <v>430</v>
      </c>
      <c r="D801" s="12" t="s">
        <v>119</v>
      </c>
    </row>
    <row r="802" spans="1:4" ht="12.75" customHeight="1">
      <c r="A802" s="14" t="s">
        <v>79</v>
      </c>
      <c r="B802" s="13">
        <v>9</v>
      </c>
      <c r="C802" s="12" t="s">
        <v>218</v>
      </c>
      <c r="D802" s="12" t="s">
        <v>113</v>
      </c>
    </row>
    <row r="803" spans="1:4" ht="12.75" customHeight="1">
      <c r="A803" s="14" t="s">
        <v>79</v>
      </c>
      <c r="B803" s="13">
        <v>10</v>
      </c>
      <c r="C803" s="12" t="s">
        <v>491</v>
      </c>
      <c r="D803" s="12" t="s">
        <v>111</v>
      </c>
    </row>
    <row r="804" spans="1:4" ht="12.75" customHeight="1">
      <c r="A804" s="7" t="s">
        <v>59</v>
      </c>
      <c r="B804" s="6">
        <v>1</v>
      </c>
      <c r="C804" s="5" t="s">
        <v>225</v>
      </c>
      <c r="D804" s="5" t="s">
        <v>112</v>
      </c>
    </row>
    <row r="805" spans="1:4" ht="12.75" customHeight="1">
      <c r="A805" s="7" t="s">
        <v>59</v>
      </c>
      <c r="B805" s="6">
        <v>2</v>
      </c>
      <c r="C805" s="5" t="s">
        <v>291</v>
      </c>
      <c r="D805" s="5" t="s">
        <v>112</v>
      </c>
    </row>
    <row r="806" spans="1:4" ht="12.75" customHeight="1">
      <c r="A806" s="7" t="s">
        <v>59</v>
      </c>
      <c r="B806" s="6">
        <v>3</v>
      </c>
      <c r="C806" s="5" t="s">
        <v>401</v>
      </c>
      <c r="D806" s="5" t="s">
        <v>119</v>
      </c>
    </row>
    <row r="807" spans="1:4" ht="12.75" customHeight="1">
      <c r="A807" s="7" t="s">
        <v>59</v>
      </c>
      <c r="B807" s="6">
        <v>4</v>
      </c>
      <c r="C807" s="5" t="s">
        <v>374</v>
      </c>
      <c r="D807" s="5" t="s">
        <v>115</v>
      </c>
    </row>
    <row r="808" spans="1:4" ht="12.75" customHeight="1">
      <c r="A808" s="7" t="s">
        <v>59</v>
      </c>
      <c r="B808" s="6">
        <v>5</v>
      </c>
      <c r="C808" s="5" t="s">
        <v>188</v>
      </c>
      <c r="D808" s="5" t="s">
        <v>119</v>
      </c>
    </row>
    <row r="809" spans="1:4" ht="12.75" customHeight="1">
      <c r="A809" s="14" t="s">
        <v>59</v>
      </c>
      <c r="B809" s="13">
        <v>6</v>
      </c>
      <c r="C809" s="12" t="s">
        <v>232</v>
      </c>
      <c r="D809" s="12" t="s">
        <v>107</v>
      </c>
    </row>
    <row r="810" spans="1:4" ht="12.75" customHeight="1">
      <c r="A810" s="14" t="s">
        <v>59</v>
      </c>
      <c r="B810" s="13">
        <v>7</v>
      </c>
      <c r="C810" s="12" t="s">
        <v>293</v>
      </c>
      <c r="D810" s="12" t="s">
        <v>109</v>
      </c>
    </row>
    <row r="811" spans="1:4" ht="12.75" customHeight="1">
      <c r="A811" s="14" t="s">
        <v>59</v>
      </c>
      <c r="B811" s="13">
        <v>8</v>
      </c>
      <c r="C811" s="12" t="s">
        <v>492</v>
      </c>
      <c r="D811" s="12" t="s">
        <v>111</v>
      </c>
    </row>
    <row r="812" spans="1:4" ht="12.75" customHeight="1">
      <c r="A812" s="14" t="s">
        <v>59</v>
      </c>
      <c r="B812" s="13">
        <v>9</v>
      </c>
      <c r="C812" s="12" t="s">
        <v>493</v>
      </c>
      <c r="D812" s="12" t="s">
        <v>114</v>
      </c>
    </row>
    <row r="813" spans="1:4" ht="12.75" customHeight="1">
      <c r="A813" s="14" t="s">
        <v>59</v>
      </c>
      <c r="B813" s="13">
        <v>10</v>
      </c>
      <c r="C813" s="12" t="s">
        <v>494</v>
      </c>
      <c r="D813" s="12" t="s">
        <v>121</v>
      </c>
    </row>
    <row r="814" spans="1:4" ht="12.75" customHeight="1">
      <c r="A814" s="7" t="s">
        <v>60</v>
      </c>
      <c r="B814" s="6">
        <v>1</v>
      </c>
      <c r="C814" s="5" t="s">
        <v>260</v>
      </c>
      <c r="D814" s="5" t="s">
        <v>111</v>
      </c>
    </row>
    <row r="815" spans="1:4" ht="12.75" customHeight="1">
      <c r="A815" s="7" t="s">
        <v>60</v>
      </c>
      <c r="B815" s="6">
        <v>2</v>
      </c>
      <c r="C815" s="5" t="s">
        <v>236</v>
      </c>
      <c r="D815" s="5" t="s">
        <v>113</v>
      </c>
    </row>
    <row r="816" spans="1:4" ht="12.75" customHeight="1">
      <c r="A816" s="7" t="s">
        <v>60</v>
      </c>
      <c r="B816" s="6">
        <v>3</v>
      </c>
      <c r="C816" s="5" t="s">
        <v>495</v>
      </c>
      <c r="D816" s="5" t="s">
        <v>107</v>
      </c>
    </row>
    <row r="817" spans="1:4" ht="12.75" customHeight="1">
      <c r="A817" s="7" t="s">
        <v>60</v>
      </c>
      <c r="B817" s="6">
        <v>4</v>
      </c>
      <c r="C817" s="5" t="s">
        <v>264</v>
      </c>
      <c r="D817" s="5" t="s">
        <v>115</v>
      </c>
    </row>
    <row r="818" spans="1:4" ht="12.75" customHeight="1">
      <c r="A818" s="7" t="s">
        <v>60</v>
      </c>
      <c r="B818" s="6">
        <v>5</v>
      </c>
      <c r="C818" s="5" t="s">
        <v>294</v>
      </c>
      <c r="D818" s="5" t="s">
        <v>124</v>
      </c>
    </row>
    <row r="819" spans="1:4" ht="12.75" customHeight="1">
      <c r="A819" s="14" t="s">
        <v>60</v>
      </c>
      <c r="B819" s="13">
        <v>6</v>
      </c>
      <c r="C819" s="12" t="s">
        <v>496</v>
      </c>
      <c r="D819" s="12" t="s">
        <v>125</v>
      </c>
    </row>
    <row r="820" spans="1:4" ht="12.75" customHeight="1">
      <c r="A820" s="14" t="s">
        <v>60</v>
      </c>
      <c r="B820" s="13">
        <v>7</v>
      </c>
      <c r="C820" s="12" t="s">
        <v>262</v>
      </c>
      <c r="D820" s="12" t="s">
        <v>112</v>
      </c>
    </row>
    <row r="821" spans="1:4" ht="12.75" customHeight="1">
      <c r="A821" s="14" t="s">
        <v>60</v>
      </c>
      <c r="B821" s="13">
        <v>8</v>
      </c>
      <c r="C821" s="12" t="s">
        <v>380</v>
      </c>
      <c r="D821" s="12" t="s">
        <v>119</v>
      </c>
    </row>
    <row r="822" spans="1:4" ht="12.75" customHeight="1">
      <c r="A822" s="14" t="s">
        <v>60</v>
      </c>
      <c r="B822" s="13">
        <v>9</v>
      </c>
      <c r="C822" s="12" t="s">
        <v>297</v>
      </c>
      <c r="D822" s="12" t="s">
        <v>112</v>
      </c>
    </row>
    <row r="823" spans="1:4" ht="12.75" customHeight="1">
      <c r="A823" s="14" t="s">
        <v>60</v>
      </c>
      <c r="B823" s="13">
        <v>10</v>
      </c>
      <c r="C823" s="12" t="s">
        <v>411</v>
      </c>
      <c r="D823" s="12" t="s">
        <v>107</v>
      </c>
    </row>
    <row r="824" spans="1:4" ht="12.75" customHeight="1">
      <c r="A824" s="7" t="s">
        <v>61</v>
      </c>
      <c r="B824" s="6">
        <v>1</v>
      </c>
      <c r="C824" s="5" t="s">
        <v>326</v>
      </c>
      <c r="D824" s="5" t="s">
        <v>122</v>
      </c>
    </row>
    <row r="825" spans="1:4" ht="12.75" customHeight="1">
      <c r="A825" s="7" t="s">
        <v>61</v>
      </c>
      <c r="B825" s="6">
        <v>2</v>
      </c>
      <c r="C825" s="5" t="s">
        <v>457</v>
      </c>
      <c r="D825" s="5" t="s">
        <v>117</v>
      </c>
    </row>
    <row r="826" spans="1:4" ht="12.75" customHeight="1">
      <c r="A826" s="7" t="s">
        <v>61</v>
      </c>
      <c r="B826" s="6">
        <v>3</v>
      </c>
      <c r="C826" s="5" t="s">
        <v>324</v>
      </c>
      <c r="D826" s="5" t="s">
        <v>107</v>
      </c>
    </row>
    <row r="827" spans="1:4" ht="12.75" customHeight="1">
      <c r="A827" s="7" t="s">
        <v>61</v>
      </c>
      <c r="B827" s="6">
        <v>4</v>
      </c>
      <c r="C827" s="51" t="s">
        <v>321</v>
      </c>
      <c r="D827" s="51" t="s">
        <v>116</v>
      </c>
    </row>
    <row r="828" spans="1:4" ht="12.75" customHeight="1">
      <c r="A828" s="7" t="s">
        <v>61</v>
      </c>
      <c r="B828" s="6">
        <v>5</v>
      </c>
      <c r="C828" s="51" t="s">
        <v>327</v>
      </c>
      <c r="D828" s="51" t="s">
        <v>119</v>
      </c>
    </row>
    <row r="829" spans="1:4" ht="12.75" customHeight="1">
      <c r="A829" s="14" t="s">
        <v>61</v>
      </c>
      <c r="B829" s="13">
        <v>6</v>
      </c>
      <c r="C829" s="12" t="s">
        <v>307</v>
      </c>
      <c r="D829" s="12" t="s">
        <v>113</v>
      </c>
    </row>
    <row r="830" spans="1:4" ht="12.75" customHeight="1">
      <c r="A830" s="14" t="s">
        <v>61</v>
      </c>
      <c r="B830" s="13">
        <v>7</v>
      </c>
      <c r="C830" s="12" t="s">
        <v>497</v>
      </c>
      <c r="D830" s="12" t="s">
        <v>113</v>
      </c>
    </row>
    <row r="831" spans="1:4" ht="12.75" customHeight="1">
      <c r="A831" s="14" t="s">
        <v>61</v>
      </c>
      <c r="B831" s="13">
        <v>8</v>
      </c>
      <c r="C831" s="12"/>
      <c r="D831" s="12"/>
    </row>
    <row r="832" spans="1:4" ht="12.75" customHeight="1">
      <c r="A832" s="14" t="s">
        <v>61</v>
      </c>
      <c r="B832" s="13">
        <v>9</v>
      </c>
      <c r="C832" s="12"/>
      <c r="D832" s="12"/>
    </row>
    <row r="833" spans="1:6" ht="12.75" customHeight="1">
      <c r="A833" s="14" t="s">
        <v>61</v>
      </c>
      <c r="B833" s="13">
        <v>10</v>
      </c>
      <c r="C833" s="12"/>
      <c r="D833" s="12"/>
    </row>
    <row r="834" spans="1:6" ht="12.75" customHeight="1">
      <c r="A834" s="61" t="s">
        <v>80</v>
      </c>
      <c r="B834" s="62">
        <v>1</v>
      </c>
      <c r="C834" s="66" t="s">
        <v>498</v>
      </c>
      <c r="D834" s="61" t="s">
        <v>121</v>
      </c>
      <c r="E834" s="103" t="s">
        <v>499</v>
      </c>
      <c r="F834" s="93"/>
    </row>
    <row r="835" spans="1:6" ht="12.75" customHeight="1">
      <c r="A835" s="61" t="s">
        <v>80</v>
      </c>
      <c r="B835" s="62">
        <v>2</v>
      </c>
      <c r="C835" s="61" t="s">
        <v>396</v>
      </c>
      <c r="D835" s="61" t="s">
        <v>30</v>
      </c>
      <c r="E835" s="93"/>
      <c r="F835" s="93"/>
    </row>
    <row r="836" spans="1:6" ht="12.75" customHeight="1">
      <c r="A836" s="61" t="s">
        <v>80</v>
      </c>
      <c r="B836" s="62">
        <v>3</v>
      </c>
      <c r="C836" s="61" t="s">
        <v>310</v>
      </c>
      <c r="D836" s="61" t="s">
        <v>112</v>
      </c>
      <c r="E836" s="93"/>
      <c r="F836" s="93"/>
    </row>
    <row r="837" spans="1:6" ht="12.75" customHeight="1">
      <c r="A837" s="61" t="s">
        <v>80</v>
      </c>
      <c r="B837" s="62">
        <v>4</v>
      </c>
      <c r="C837" s="61" t="s">
        <v>430</v>
      </c>
      <c r="D837" s="61" t="s">
        <v>119</v>
      </c>
      <c r="E837" s="93"/>
      <c r="F837" s="93"/>
    </row>
    <row r="838" spans="1:6" ht="12.75" customHeight="1">
      <c r="A838" s="61" t="s">
        <v>80</v>
      </c>
      <c r="B838" s="62">
        <v>5</v>
      </c>
      <c r="C838" s="61" t="s">
        <v>180</v>
      </c>
      <c r="D838" s="61" t="s">
        <v>113</v>
      </c>
      <c r="E838" s="93"/>
      <c r="F838" s="93"/>
    </row>
    <row r="839" spans="1:6" ht="12.75" customHeight="1">
      <c r="A839" s="61" t="s">
        <v>80</v>
      </c>
      <c r="B839" s="62">
        <v>6</v>
      </c>
      <c r="C839" s="61" t="s">
        <v>176</v>
      </c>
      <c r="D839" s="61" t="s">
        <v>109</v>
      </c>
      <c r="E839" s="93"/>
      <c r="F839" s="93"/>
    </row>
    <row r="840" spans="1:6" ht="12.75" customHeight="1">
      <c r="A840" s="61" t="s">
        <v>80</v>
      </c>
      <c r="B840" s="62">
        <v>7</v>
      </c>
      <c r="C840" s="61" t="s">
        <v>500</v>
      </c>
      <c r="D840" s="61" t="s">
        <v>120</v>
      </c>
      <c r="E840" s="93"/>
      <c r="F840" s="93"/>
    </row>
    <row r="841" spans="1:6" ht="12.75" customHeight="1">
      <c r="A841" s="61" t="s">
        <v>80</v>
      </c>
      <c r="B841" s="62">
        <v>8</v>
      </c>
      <c r="C841" s="61" t="s">
        <v>501</v>
      </c>
      <c r="D841" s="61" t="s">
        <v>123</v>
      </c>
      <c r="E841" s="93"/>
      <c r="F841" s="93"/>
    </row>
    <row r="842" spans="1:6" ht="12.75" customHeight="1">
      <c r="A842" s="61" t="s">
        <v>80</v>
      </c>
      <c r="B842" s="62">
        <v>9</v>
      </c>
      <c r="C842" s="61"/>
      <c r="D842" s="60"/>
      <c r="E842" s="93"/>
      <c r="F842" s="93"/>
    </row>
    <row r="843" spans="1:6" ht="12.75" customHeight="1">
      <c r="A843" s="61" t="s">
        <v>80</v>
      </c>
      <c r="B843" s="62">
        <v>10</v>
      </c>
      <c r="C843" s="61"/>
      <c r="D843" s="60"/>
      <c r="E843" s="93"/>
      <c r="F843" s="93"/>
    </row>
    <row r="844" spans="1:6" ht="12.75" customHeight="1">
      <c r="A844" s="61" t="s">
        <v>62</v>
      </c>
      <c r="B844" s="62">
        <v>1</v>
      </c>
      <c r="C844" s="66" t="s">
        <v>290</v>
      </c>
      <c r="D844" s="61" t="s">
        <v>107</v>
      </c>
      <c r="E844" s="93"/>
      <c r="F844" s="93"/>
    </row>
    <row r="845" spans="1:6" ht="12.75" customHeight="1">
      <c r="A845" s="61" t="s">
        <v>62</v>
      </c>
      <c r="B845" s="62">
        <v>2</v>
      </c>
      <c r="C845" s="61" t="s">
        <v>291</v>
      </c>
      <c r="D845" s="61" t="s">
        <v>112</v>
      </c>
      <c r="E845" s="93"/>
      <c r="F845" s="93"/>
    </row>
    <row r="846" spans="1:6" ht="12.75" customHeight="1">
      <c r="A846" s="61" t="s">
        <v>62</v>
      </c>
      <c r="B846" s="62">
        <v>3</v>
      </c>
      <c r="C846" s="61" t="s">
        <v>502</v>
      </c>
      <c r="D846" s="61" t="s">
        <v>121</v>
      </c>
      <c r="E846" s="93"/>
      <c r="F846" s="93"/>
    </row>
    <row r="847" spans="1:6" ht="12.75" customHeight="1">
      <c r="A847" s="61" t="s">
        <v>62</v>
      </c>
      <c r="B847" s="62">
        <v>4</v>
      </c>
      <c r="C847" s="61"/>
      <c r="D847" s="61"/>
      <c r="E847" s="93"/>
      <c r="F847" s="93"/>
    </row>
    <row r="848" spans="1:6" ht="12.75" customHeight="1">
      <c r="A848" s="61" t="s">
        <v>62</v>
      </c>
      <c r="B848" s="62">
        <v>5</v>
      </c>
      <c r="C848" s="61"/>
      <c r="D848" s="61"/>
      <c r="E848" s="93"/>
      <c r="F848" s="93"/>
    </row>
    <row r="849" spans="1:6" ht="12.75" customHeight="1">
      <c r="A849" s="12" t="s">
        <v>62</v>
      </c>
      <c r="B849" s="13">
        <v>6</v>
      </c>
      <c r="C849" s="14"/>
      <c r="D849" s="14"/>
      <c r="E849" s="93"/>
      <c r="F849" s="93"/>
    </row>
    <row r="850" spans="1:6" ht="12.75" customHeight="1">
      <c r="A850" s="12" t="s">
        <v>62</v>
      </c>
      <c r="B850" s="13">
        <v>7</v>
      </c>
      <c r="C850" s="14"/>
      <c r="D850" s="14"/>
      <c r="E850" s="93"/>
      <c r="F850" s="93"/>
    </row>
    <row r="851" spans="1:6" ht="12.75" customHeight="1">
      <c r="A851" s="12" t="s">
        <v>62</v>
      </c>
      <c r="B851" s="13">
        <v>8</v>
      </c>
      <c r="C851" s="14"/>
      <c r="D851" s="14"/>
      <c r="E851" s="93"/>
      <c r="F851" s="93"/>
    </row>
    <row r="852" spans="1:6" ht="12.75" customHeight="1">
      <c r="A852" s="12" t="s">
        <v>62</v>
      </c>
      <c r="B852" s="13">
        <v>9</v>
      </c>
      <c r="C852" s="14"/>
      <c r="D852" s="14"/>
      <c r="E852" s="93"/>
      <c r="F852" s="93"/>
    </row>
    <row r="853" spans="1:6" ht="12.75" customHeight="1">
      <c r="A853" s="12" t="s">
        <v>62</v>
      </c>
      <c r="B853" s="13">
        <v>10</v>
      </c>
      <c r="C853" s="14"/>
      <c r="D853" s="14"/>
      <c r="E853" s="93"/>
      <c r="F853" s="93"/>
    </row>
    <row r="854" spans="1:6" ht="12.75" customHeight="1">
      <c r="A854" s="7" t="s">
        <v>100</v>
      </c>
      <c r="B854" s="6">
        <v>1</v>
      </c>
      <c r="C854" s="5" t="s">
        <v>111</v>
      </c>
      <c r="D854" s="5" t="s">
        <v>111</v>
      </c>
    </row>
    <row r="855" spans="1:6" ht="12.75" customHeight="1">
      <c r="A855" s="7" t="s">
        <v>100</v>
      </c>
      <c r="B855" s="6">
        <v>2</v>
      </c>
      <c r="C855" s="5" t="s">
        <v>112</v>
      </c>
      <c r="D855" s="5" t="s">
        <v>112</v>
      </c>
    </row>
    <row r="856" spans="1:6" ht="12.75" customHeight="1">
      <c r="A856" s="7" t="s">
        <v>100</v>
      </c>
      <c r="B856" s="6">
        <v>3</v>
      </c>
      <c r="C856" s="5" t="s">
        <v>30</v>
      </c>
      <c r="D856" s="5" t="s">
        <v>30</v>
      </c>
    </row>
    <row r="857" spans="1:6" ht="12.75" customHeight="1">
      <c r="A857" s="7" t="s">
        <v>100</v>
      </c>
      <c r="B857" s="6">
        <v>4</v>
      </c>
      <c r="C857" s="5" t="s">
        <v>113</v>
      </c>
      <c r="D857" s="5" t="s">
        <v>113</v>
      </c>
    </row>
    <row r="858" spans="1:6" ht="12.75" customHeight="1">
      <c r="A858" s="7" t="s">
        <v>100</v>
      </c>
      <c r="B858" s="6">
        <v>5</v>
      </c>
      <c r="C858" s="5" t="s">
        <v>115</v>
      </c>
      <c r="D858" s="5" t="s">
        <v>115</v>
      </c>
    </row>
    <row r="859" spans="1:6" ht="12.75" customHeight="1">
      <c r="A859" s="14" t="s">
        <v>100</v>
      </c>
      <c r="B859" s="13">
        <v>6</v>
      </c>
      <c r="C859" s="12"/>
      <c r="D859" s="12"/>
    </row>
    <row r="860" spans="1:6" ht="12.75" customHeight="1">
      <c r="A860" s="14" t="s">
        <v>100</v>
      </c>
      <c r="B860" s="13">
        <v>7</v>
      </c>
      <c r="C860" s="12"/>
      <c r="D860" s="12"/>
    </row>
    <row r="861" spans="1:6" ht="12.75" customHeight="1">
      <c r="A861" s="14" t="s">
        <v>100</v>
      </c>
      <c r="B861" s="13">
        <v>8</v>
      </c>
      <c r="C861" s="12"/>
      <c r="D861" s="12"/>
    </row>
    <row r="862" spans="1:6" ht="12.75" customHeight="1">
      <c r="A862" s="14" t="s">
        <v>100</v>
      </c>
      <c r="B862" s="13">
        <v>9</v>
      </c>
      <c r="C862" s="14"/>
      <c r="D862" s="14"/>
    </row>
    <row r="863" spans="1:6" ht="12.75" customHeight="1">
      <c r="A863" s="14" t="s">
        <v>100</v>
      </c>
      <c r="B863" s="13">
        <v>10</v>
      </c>
      <c r="C863" s="14"/>
      <c r="D863" s="14"/>
    </row>
    <row r="864" spans="1:6" ht="12.75" customHeight="1">
      <c r="A864" s="7" t="s">
        <v>63</v>
      </c>
      <c r="B864" s="6">
        <v>1</v>
      </c>
      <c r="C864" s="5" t="s">
        <v>310</v>
      </c>
      <c r="D864" s="5" t="s">
        <v>112</v>
      </c>
    </row>
    <row r="865" spans="1:4" ht="12.75" customHeight="1">
      <c r="A865" s="7" t="s">
        <v>63</v>
      </c>
      <c r="B865" s="6">
        <v>2</v>
      </c>
      <c r="C865" s="5" t="s">
        <v>309</v>
      </c>
      <c r="D865" s="5" t="s">
        <v>112</v>
      </c>
    </row>
    <row r="866" spans="1:4" ht="12.75" customHeight="1">
      <c r="A866" s="7" t="s">
        <v>63</v>
      </c>
      <c r="B866" s="6">
        <v>3</v>
      </c>
      <c r="C866" s="5" t="s">
        <v>224</v>
      </c>
      <c r="D866" s="5" t="s">
        <v>115</v>
      </c>
    </row>
    <row r="867" spans="1:4" ht="12.75" customHeight="1">
      <c r="A867" s="7" t="s">
        <v>63</v>
      </c>
      <c r="B867" s="6">
        <v>4</v>
      </c>
      <c r="C867" s="5" t="s">
        <v>431</v>
      </c>
      <c r="D867" s="5" t="s">
        <v>115</v>
      </c>
    </row>
    <row r="868" spans="1:4" ht="12.75" customHeight="1">
      <c r="A868" s="7" t="s">
        <v>63</v>
      </c>
      <c r="B868" s="6">
        <v>5</v>
      </c>
      <c r="C868" s="5" t="s">
        <v>285</v>
      </c>
      <c r="D868" s="5" t="s">
        <v>112</v>
      </c>
    </row>
    <row r="869" spans="1:4" ht="12.75" customHeight="1">
      <c r="A869" s="14" t="s">
        <v>63</v>
      </c>
      <c r="B869" s="13">
        <v>6</v>
      </c>
      <c r="C869" s="12" t="s">
        <v>175</v>
      </c>
      <c r="D869" s="12" t="s">
        <v>109</v>
      </c>
    </row>
    <row r="870" spans="1:4" ht="12.75" customHeight="1">
      <c r="A870" s="14" t="s">
        <v>63</v>
      </c>
      <c r="B870" s="13">
        <v>7</v>
      </c>
      <c r="C870" s="12" t="s">
        <v>176</v>
      </c>
      <c r="D870" s="12" t="s">
        <v>109</v>
      </c>
    </row>
    <row r="871" spans="1:4" ht="12.75" customHeight="1">
      <c r="A871" s="14" t="s">
        <v>63</v>
      </c>
      <c r="B871" s="13">
        <v>8</v>
      </c>
      <c r="C871" s="12" t="s">
        <v>173</v>
      </c>
      <c r="D871" s="12" t="s">
        <v>107</v>
      </c>
    </row>
    <row r="872" spans="1:4" ht="12.75" customHeight="1">
      <c r="A872" s="14" t="s">
        <v>63</v>
      </c>
      <c r="B872" s="13">
        <v>9</v>
      </c>
      <c r="C872" s="12" t="s">
        <v>498</v>
      </c>
      <c r="D872" s="12" t="s">
        <v>121</v>
      </c>
    </row>
    <row r="873" spans="1:4" ht="12.75" customHeight="1">
      <c r="A873" s="14" t="s">
        <v>63</v>
      </c>
      <c r="B873" s="13">
        <v>10</v>
      </c>
      <c r="C873" s="12" t="s">
        <v>479</v>
      </c>
      <c r="D873" s="12" t="s">
        <v>120</v>
      </c>
    </row>
    <row r="874" spans="1:4" ht="12.75" customHeight="1">
      <c r="A874" s="7" t="s">
        <v>64</v>
      </c>
      <c r="B874" s="6">
        <v>1</v>
      </c>
      <c r="C874" s="5" t="s">
        <v>227</v>
      </c>
      <c r="D874" s="5" t="s">
        <v>115</v>
      </c>
    </row>
    <row r="875" spans="1:4" ht="12.75" customHeight="1">
      <c r="A875" s="7" t="s">
        <v>64</v>
      </c>
      <c r="B875" s="6">
        <v>2</v>
      </c>
      <c r="C875" s="5" t="s">
        <v>225</v>
      </c>
      <c r="D875" s="5" t="s">
        <v>112</v>
      </c>
    </row>
    <row r="876" spans="1:4" ht="12.75" customHeight="1">
      <c r="A876" s="7" t="s">
        <v>64</v>
      </c>
      <c r="B876" s="6">
        <v>3</v>
      </c>
      <c r="C876" s="5" t="s">
        <v>232</v>
      </c>
      <c r="D876" s="5" t="s">
        <v>107</v>
      </c>
    </row>
    <row r="877" spans="1:4" ht="12.75" customHeight="1">
      <c r="A877" s="7" t="s">
        <v>64</v>
      </c>
      <c r="B877" s="6">
        <v>4</v>
      </c>
      <c r="C877" s="5" t="s">
        <v>462</v>
      </c>
      <c r="D877" s="5" t="s">
        <v>350</v>
      </c>
    </row>
    <row r="878" spans="1:4" ht="12.75" customHeight="1">
      <c r="A878" s="7" t="s">
        <v>64</v>
      </c>
      <c r="B878" s="6">
        <v>5</v>
      </c>
      <c r="C878" s="5" t="s">
        <v>483</v>
      </c>
      <c r="D878" s="5" t="s">
        <v>115</v>
      </c>
    </row>
    <row r="879" spans="1:4" ht="12.75" customHeight="1">
      <c r="A879" s="14" t="s">
        <v>64</v>
      </c>
      <c r="B879" s="13">
        <v>6</v>
      </c>
      <c r="C879" s="12" t="s">
        <v>291</v>
      </c>
      <c r="D879" s="12" t="s">
        <v>112</v>
      </c>
    </row>
    <row r="880" spans="1:4" ht="12.75" customHeight="1">
      <c r="A880" s="14" t="s">
        <v>64</v>
      </c>
      <c r="B880" s="13">
        <v>7</v>
      </c>
      <c r="C880" s="12" t="s">
        <v>293</v>
      </c>
      <c r="D880" s="12" t="s">
        <v>109</v>
      </c>
    </row>
    <row r="881" spans="1:4" ht="12.75" customHeight="1">
      <c r="A881" s="14" t="s">
        <v>64</v>
      </c>
      <c r="B881" s="13">
        <v>8</v>
      </c>
      <c r="C881" s="12" t="s">
        <v>503</v>
      </c>
      <c r="D881" s="12" t="s">
        <v>125</v>
      </c>
    </row>
    <row r="882" spans="1:4" ht="12.75" customHeight="1">
      <c r="A882" s="14" t="s">
        <v>64</v>
      </c>
      <c r="B882" s="13">
        <v>9</v>
      </c>
      <c r="C882" s="12" t="s">
        <v>401</v>
      </c>
      <c r="D882" s="12" t="s">
        <v>119</v>
      </c>
    </row>
    <row r="883" spans="1:4" ht="12.75" customHeight="1">
      <c r="A883" s="14" t="s">
        <v>64</v>
      </c>
      <c r="B883" s="13">
        <v>10</v>
      </c>
      <c r="C883" s="12"/>
      <c r="D883" s="12"/>
    </row>
    <row r="884" spans="1:4" ht="12.75" customHeight="1">
      <c r="A884" s="7" t="s">
        <v>65</v>
      </c>
      <c r="B884" s="6">
        <v>1</v>
      </c>
      <c r="C884" s="5" t="s">
        <v>265</v>
      </c>
      <c r="D884" s="5" t="s">
        <v>107</v>
      </c>
    </row>
    <row r="885" spans="1:4" ht="12.75" customHeight="1">
      <c r="A885" s="7" t="s">
        <v>65</v>
      </c>
      <c r="B885" s="6">
        <v>2</v>
      </c>
      <c r="C885" s="5" t="s">
        <v>486</v>
      </c>
      <c r="D885" s="5" t="s">
        <v>125</v>
      </c>
    </row>
    <row r="886" spans="1:4" ht="12.75" customHeight="1">
      <c r="A886" s="7" t="s">
        <v>65</v>
      </c>
      <c r="B886" s="6">
        <v>3</v>
      </c>
      <c r="C886" s="5" t="s">
        <v>236</v>
      </c>
      <c r="D886" s="5" t="s">
        <v>113</v>
      </c>
    </row>
    <row r="887" spans="1:4" ht="12.75" customHeight="1">
      <c r="A887" s="7" t="s">
        <v>65</v>
      </c>
      <c r="B887" s="6">
        <v>4</v>
      </c>
      <c r="C887" s="5" t="s">
        <v>413</v>
      </c>
      <c r="D887" s="5" t="s">
        <v>111</v>
      </c>
    </row>
    <row r="888" spans="1:4" ht="12.75" customHeight="1">
      <c r="A888" s="7" t="s">
        <v>65</v>
      </c>
      <c r="B888" s="6">
        <v>5</v>
      </c>
      <c r="C888" s="5" t="s">
        <v>406</v>
      </c>
      <c r="D888" s="5" t="s">
        <v>115</v>
      </c>
    </row>
    <row r="889" spans="1:4" ht="12.75" customHeight="1">
      <c r="A889" s="14" t="s">
        <v>65</v>
      </c>
      <c r="B889" s="13">
        <v>6</v>
      </c>
      <c r="C889" s="12" t="s">
        <v>504</v>
      </c>
      <c r="D889" s="12" t="s">
        <v>117</v>
      </c>
    </row>
    <row r="890" spans="1:4" ht="12.75" customHeight="1">
      <c r="A890" s="14" t="s">
        <v>65</v>
      </c>
      <c r="B890" s="13">
        <v>7</v>
      </c>
      <c r="C890" s="12" t="s">
        <v>380</v>
      </c>
      <c r="D890" s="12" t="s">
        <v>119</v>
      </c>
    </row>
    <row r="891" spans="1:4" ht="12.75" customHeight="1">
      <c r="A891" s="14" t="s">
        <v>65</v>
      </c>
      <c r="B891" s="13">
        <v>8</v>
      </c>
      <c r="C891" s="12" t="s">
        <v>298</v>
      </c>
      <c r="D891" s="12" t="s">
        <v>107</v>
      </c>
    </row>
    <row r="892" spans="1:4" ht="12.75" customHeight="1">
      <c r="A892" s="14" t="s">
        <v>65</v>
      </c>
      <c r="B892" s="13">
        <v>9</v>
      </c>
      <c r="C892" s="12" t="s">
        <v>294</v>
      </c>
      <c r="D892" s="12" t="s">
        <v>124</v>
      </c>
    </row>
    <row r="893" spans="1:4" ht="12.75" customHeight="1">
      <c r="A893" s="14" t="s">
        <v>65</v>
      </c>
      <c r="B893" s="13">
        <v>10</v>
      </c>
      <c r="C893" s="12" t="s">
        <v>263</v>
      </c>
      <c r="D893" s="12" t="s">
        <v>112</v>
      </c>
    </row>
    <row r="894" spans="1:4" ht="12.75" customHeight="1">
      <c r="A894" s="7" t="s">
        <v>66</v>
      </c>
      <c r="B894" s="6">
        <v>1</v>
      </c>
      <c r="C894" s="5" t="s">
        <v>302</v>
      </c>
      <c r="D894" s="5" t="s">
        <v>107</v>
      </c>
    </row>
    <row r="895" spans="1:4" ht="12.75" customHeight="1">
      <c r="A895" s="7" t="s">
        <v>66</v>
      </c>
      <c r="B895" s="6">
        <v>2</v>
      </c>
      <c r="C895" s="5" t="s">
        <v>270</v>
      </c>
      <c r="D895" s="5" t="s">
        <v>115</v>
      </c>
    </row>
    <row r="896" spans="1:4" ht="12.75" customHeight="1">
      <c r="A896" s="7" t="s">
        <v>66</v>
      </c>
      <c r="B896" s="6">
        <v>3</v>
      </c>
      <c r="C896" s="5" t="s">
        <v>308</v>
      </c>
      <c r="D896" s="5" t="s">
        <v>112</v>
      </c>
    </row>
    <row r="897" spans="1:4" ht="12.75" customHeight="1">
      <c r="A897" s="7" t="s">
        <v>66</v>
      </c>
      <c r="B897" s="6">
        <v>4</v>
      </c>
      <c r="C897" s="5" t="s">
        <v>204</v>
      </c>
      <c r="D897" s="5" t="s">
        <v>107</v>
      </c>
    </row>
    <row r="898" spans="1:4" ht="12.75" customHeight="1">
      <c r="A898" s="7" t="s">
        <v>66</v>
      </c>
      <c r="B898" s="6">
        <v>5</v>
      </c>
      <c r="C898" s="51" t="s">
        <v>505</v>
      </c>
      <c r="D898" s="51" t="s">
        <v>113</v>
      </c>
    </row>
    <row r="899" spans="1:4" ht="12.75" customHeight="1">
      <c r="A899" s="14" t="s">
        <v>66</v>
      </c>
      <c r="B899" s="13">
        <v>6</v>
      </c>
      <c r="C899" s="12" t="s">
        <v>326</v>
      </c>
      <c r="D899" s="12" t="s">
        <v>122</v>
      </c>
    </row>
    <row r="900" spans="1:4" ht="12.75" customHeight="1">
      <c r="A900" s="14" t="s">
        <v>66</v>
      </c>
      <c r="B900" s="13">
        <v>7</v>
      </c>
      <c r="C900" s="12" t="s">
        <v>273</v>
      </c>
      <c r="D900" s="12" t="s">
        <v>112</v>
      </c>
    </row>
    <row r="901" spans="1:4" ht="12.75" customHeight="1">
      <c r="A901" s="14" t="s">
        <v>66</v>
      </c>
      <c r="B901" s="13">
        <v>8</v>
      </c>
      <c r="C901" s="12" t="s">
        <v>506</v>
      </c>
      <c r="D901" s="12" t="s">
        <v>109</v>
      </c>
    </row>
    <row r="902" spans="1:4" ht="12.75" customHeight="1">
      <c r="A902" s="14" t="s">
        <v>66</v>
      </c>
      <c r="B902" s="13">
        <v>9</v>
      </c>
      <c r="C902" s="12"/>
      <c r="D902" s="12"/>
    </row>
    <row r="903" spans="1:4" ht="12.75" customHeight="1">
      <c r="A903" s="14" t="s">
        <v>66</v>
      </c>
      <c r="B903" s="13">
        <v>10</v>
      </c>
      <c r="C903" s="12"/>
      <c r="D903" s="12"/>
    </row>
    <row r="904" spans="1:4" ht="12.75" customHeight="1">
      <c r="A904" s="7" t="s">
        <v>67</v>
      </c>
      <c r="B904" s="6">
        <v>1</v>
      </c>
      <c r="C904" s="5" t="s">
        <v>507</v>
      </c>
      <c r="D904" s="5" t="s">
        <v>114</v>
      </c>
    </row>
    <row r="905" spans="1:4" ht="12.75" customHeight="1">
      <c r="A905" s="7" t="s">
        <v>67</v>
      </c>
      <c r="B905" s="6">
        <v>2</v>
      </c>
      <c r="C905" s="5" t="s">
        <v>438</v>
      </c>
      <c r="D905" s="5" t="s">
        <v>112</v>
      </c>
    </row>
    <row r="906" spans="1:4" ht="12.75" customHeight="1">
      <c r="A906" s="7" t="s">
        <v>67</v>
      </c>
      <c r="B906" s="6">
        <v>3</v>
      </c>
      <c r="C906" s="5" t="s">
        <v>261</v>
      </c>
      <c r="D906" s="5" t="s">
        <v>107</v>
      </c>
    </row>
    <row r="907" spans="1:4" ht="12.75" customHeight="1">
      <c r="A907" s="7" t="s">
        <v>67</v>
      </c>
      <c r="B907" s="6">
        <v>4</v>
      </c>
      <c r="C907" s="5" t="s">
        <v>177</v>
      </c>
      <c r="D907" s="5" t="s">
        <v>113</v>
      </c>
    </row>
    <row r="908" spans="1:4" ht="12.75" customHeight="1">
      <c r="A908" s="7" t="s">
        <v>67</v>
      </c>
      <c r="B908" s="6">
        <v>5</v>
      </c>
      <c r="C908" s="5" t="s">
        <v>403</v>
      </c>
      <c r="D908" s="5" t="s">
        <v>30</v>
      </c>
    </row>
    <row r="909" spans="1:4" ht="12.75" customHeight="1">
      <c r="A909" s="14" t="s">
        <v>67</v>
      </c>
      <c r="B909" s="13">
        <v>6</v>
      </c>
      <c r="C909" s="12" t="s">
        <v>437</v>
      </c>
      <c r="D909" s="12" t="s">
        <v>112</v>
      </c>
    </row>
    <row r="910" spans="1:4" ht="12.75" customHeight="1">
      <c r="A910" s="14" t="s">
        <v>67</v>
      </c>
      <c r="B910" s="13">
        <v>7</v>
      </c>
      <c r="C910" s="12" t="s">
        <v>508</v>
      </c>
      <c r="D910" s="12" t="s">
        <v>113</v>
      </c>
    </row>
    <row r="911" spans="1:4" ht="12.75" customHeight="1">
      <c r="A911" s="14" t="s">
        <v>67</v>
      </c>
      <c r="B911" s="13">
        <v>8</v>
      </c>
      <c r="C911" s="12" t="s">
        <v>498</v>
      </c>
      <c r="D911" s="12" t="s">
        <v>121</v>
      </c>
    </row>
    <row r="912" spans="1:4" ht="12.75" customHeight="1">
      <c r="A912" s="14" t="s">
        <v>67</v>
      </c>
      <c r="B912" s="13">
        <v>9</v>
      </c>
      <c r="C912" s="12" t="s">
        <v>230</v>
      </c>
      <c r="D912" s="12" t="s">
        <v>30</v>
      </c>
    </row>
    <row r="913" spans="1:4" ht="12.75" customHeight="1">
      <c r="A913" s="14" t="s">
        <v>67</v>
      </c>
      <c r="B913" s="13">
        <v>10</v>
      </c>
      <c r="C913" s="12" t="s">
        <v>463</v>
      </c>
      <c r="D913" s="12" t="s">
        <v>350</v>
      </c>
    </row>
    <row r="914" spans="1:4" ht="12.75" customHeight="1">
      <c r="A914" s="10"/>
      <c r="B914" s="8"/>
      <c r="C914" s="10"/>
      <c r="D914" s="10"/>
    </row>
    <row r="915" spans="1:4" ht="12.75" customHeight="1">
      <c r="A915" s="10"/>
      <c r="B915" s="8"/>
      <c r="C915" s="10"/>
      <c r="D915" s="10"/>
    </row>
    <row r="916" spans="1:4" ht="12.75" customHeight="1">
      <c r="A916" s="10"/>
      <c r="B916" s="8"/>
      <c r="C916" s="10"/>
      <c r="D916" s="10"/>
    </row>
    <row r="917" spans="1:4" ht="12.75" customHeight="1">
      <c r="A917" s="10"/>
      <c r="B917" s="8"/>
      <c r="C917" s="10"/>
      <c r="D917" s="10"/>
    </row>
    <row r="918" spans="1:4" ht="12.75" customHeight="1">
      <c r="A918" s="10"/>
      <c r="B918" s="8"/>
      <c r="C918" s="10"/>
      <c r="D918" s="10"/>
    </row>
    <row r="919" spans="1:4" ht="12.75" customHeight="1">
      <c r="A919" s="10"/>
      <c r="B919" s="8"/>
      <c r="C919" s="10"/>
      <c r="D919" s="10"/>
    </row>
    <row r="920" spans="1:4" ht="12.75" customHeight="1">
      <c r="A920" s="10"/>
      <c r="B920" s="8"/>
      <c r="C920" s="10"/>
      <c r="D920" s="10"/>
    </row>
    <row r="921" spans="1:4" ht="12.75" customHeight="1">
      <c r="A921" s="10"/>
      <c r="B921" s="8"/>
      <c r="C921" s="10"/>
      <c r="D921" s="10"/>
    </row>
    <row r="922" spans="1:4" ht="12.75" customHeight="1">
      <c r="A922" s="10"/>
      <c r="B922" s="8"/>
      <c r="C922" s="10"/>
      <c r="D922" s="10"/>
    </row>
    <row r="923" spans="1:4" ht="12.75" customHeight="1">
      <c r="A923" s="10"/>
      <c r="B923" s="8"/>
      <c r="C923" s="10"/>
      <c r="D923" s="10"/>
    </row>
    <row r="924" spans="1:4" ht="12.75" customHeight="1">
      <c r="A924" s="10"/>
      <c r="B924" s="8"/>
      <c r="C924" s="10"/>
      <c r="D924" s="10"/>
    </row>
    <row r="925" spans="1:4" ht="12.75" customHeight="1">
      <c r="A925" s="10"/>
      <c r="B925" s="8"/>
      <c r="C925" s="10"/>
      <c r="D925" s="10"/>
    </row>
    <row r="926" spans="1:4" ht="12.75" customHeight="1">
      <c r="A926" s="10"/>
      <c r="B926" s="8"/>
      <c r="C926" s="10"/>
      <c r="D926" s="10"/>
    </row>
    <row r="927" spans="1:4" ht="12.75" customHeight="1">
      <c r="A927" s="10"/>
      <c r="B927" s="8"/>
      <c r="C927" s="10"/>
      <c r="D927" s="10"/>
    </row>
    <row r="928" spans="1:4" ht="12.75" customHeight="1">
      <c r="A928" s="10"/>
      <c r="B928" s="8"/>
      <c r="C928" s="10"/>
      <c r="D928" s="10"/>
    </row>
    <row r="929" spans="1:4" ht="12.75" customHeight="1">
      <c r="A929" s="10"/>
      <c r="B929" s="8"/>
      <c r="C929" s="10"/>
      <c r="D929" s="10"/>
    </row>
    <row r="930" spans="1:4" ht="12.75" customHeight="1">
      <c r="A930" s="10"/>
      <c r="B930" s="8"/>
      <c r="C930" s="10"/>
      <c r="D930" s="10"/>
    </row>
    <row r="931" spans="1:4" ht="12.75" customHeight="1">
      <c r="A931" s="10"/>
      <c r="B931" s="8"/>
      <c r="C931" s="10"/>
      <c r="D931" s="10"/>
    </row>
    <row r="932" spans="1:4" ht="12.75" customHeight="1">
      <c r="A932" s="10"/>
      <c r="B932" s="8"/>
      <c r="C932" s="10"/>
      <c r="D932" s="10"/>
    </row>
    <row r="933" spans="1:4" ht="12.75" customHeight="1">
      <c r="A933" s="10"/>
      <c r="B933" s="8"/>
      <c r="C933" s="10"/>
      <c r="D933" s="10"/>
    </row>
    <row r="934" spans="1:4" ht="12.75" customHeight="1">
      <c r="A934" s="10"/>
      <c r="B934" s="8"/>
      <c r="C934" s="10"/>
      <c r="D934" s="10"/>
    </row>
    <row r="935" spans="1:4" ht="12.75" customHeight="1">
      <c r="A935" s="10"/>
      <c r="B935" s="8"/>
      <c r="C935" s="10"/>
      <c r="D935" s="10"/>
    </row>
    <row r="936" spans="1:4" ht="12.75" customHeight="1">
      <c r="A936" s="10"/>
      <c r="B936" s="8"/>
      <c r="C936" s="10"/>
      <c r="D936" s="10"/>
    </row>
    <row r="937" spans="1:4" ht="12.75" customHeight="1">
      <c r="A937" s="10"/>
      <c r="B937" s="8"/>
      <c r="C937" s="10"/>
      <c r="D937" s="10"/>
    </row>
    <row r="938" spans="1:4" ht="12.75" customHeight="1">
      <c r="A938" s="10"/>
      <c r="B938" s="8"/>
      <c r="C938" s="10"/>
      <c r="D938" s="10"/>
    </row>
    <row r="939" spans="1:4" ht="12.75" customHeight="1">
      <c r="A939" s="10"/>
      <c r="B939" s="8"/>
      <c r="C939" s="10"/>
      <c r="D939" s="10"/>
    </row>
    <row r="940" spans="1:4" ht="12.75" customHeight="1">
      <c r="A940" s="10"/>
      <c r="B940" s="8"/>
      <c r="C940" s="10"/>
      <c r="D940" s="10"/>
    </row>
    <row r="941" spans="1:4" ht="12.75" customHeight="1">
      <c r="A941" s="10"/>
      <c r="B941" s="8"/>
      <c r="C941" s="10"/>
      <c r="D941" s="10"/>
    </row>
    <row r="942" spans="1:4" ht="12.75" customHeight="1">
      <c r="A942" s="10"/>
      <c r="B942" s="8"/>
      <c r="C942" s="10"/>
      <c r="D942" s="10"/>
    </row>
    <row r="943" spans="1:4" ht="12.75" customHeight="1">
      <c r="A943" s="10"/>
      <c r="B943" s="8"/>
      <c r="C943" s="10"/>
      <c r="D943" s="10"/>
    </row>
    <row r="944" spans="1:4" ht="12.75" customHeight="1">
      <c r="A944" s="10"/>
      <c r="B944" s="8"/>
      <c r="C944" s="10"/>
      <c r="D944" s="10"/>
    </row>
    <row r="945" spans="1:4" ht="12.75" customHeight="1">
      <c r="A945" s="10"/>
      <c r="B945" s="8"/>
      <c r="C945" s="10"/>
      <c r="D945" s="10"/>
    </row>
    <row r="946" spans="1:4" ht="12.75" customHeight="1">
      <c r="A946" s="10"/>
      <c r="B946" s="8"/>
      <c r="C946" s="10"/>
      <c r="D946" s="10"/>
    </row>
    <row r="947" spans="1:4" ht="12.75" customHeight="1">
      <c r="A947" s="10"/>
      <c r="B947" s="8"/>
      <c r="C947" s="10"/>
      <c r="D947" s="10"/>
    </row>
    <row r="948" spans="1:4" ht="12.75" customHeight="1">
      <c r="A948" s="10"/>
      <c r="B948" s="8"/>
      <c r="C948" s="10"/>
      <c r="D948" s="10"/>
    </row>
    <row r="949" spans="1:4" ht="12.75" customHeight="1">
      <c r="A949" s="10"/>
      <c r="B949" s="8"/>
      <c r="C949" s="10"/>
      <c r="D949" s="10"/>
    </row>
    <row r="950" spans="1:4" ht="12.75" customHeight="1">
      <c r="A950" s="10"/>
      <c r="B950" s="8"/>
      <c r="C950" s="10"/>
      <c r="D950" s="10"/>
    </row>
    <row r="951" spans="1:4" ht="12.75" customHeight="1">
      <c r="A951" s="10"/>
      <c r="B951" s="8"/>
      <c r="C951" s="10"/>
      <c r="D951" s="10"/>
    </row>
    <row r="952" spans="1:4" ht="12.75" customHeight="1">
      <c r="A952" s="10"/>
      <c r="B952" s="8"/>
      <c r="C952" s="10"/>
      <c r="D952" s="10"/>
    </row>
    <row r="953" spans="1:4" ht="12.75" customHeight="1">
      <c r="A953" s="10"/>
      <c r="B953" s="8"/>
      <c r="C953" s="10"/>
      <c r="D953" s="10"/>
    </row>
    <row r="954" spans="1:4" ht="12.75" customHeight="1">
      <c r="A954" s="10"/>
      <c r="B954" s="8"/>
      <c r="C954" s="10"/>
      <c r="D954" s="10"/>
    </row>
    <row r="955" spans="1:4" ht="12.75" customHeight="1">
      <c r="A955" s="10"/>
      <c r="B955" s="8"/>
      <c r="C955" s="10"/>
      <c r="D955" s="10"/>
    </row>
    <row r="956" spans="1:4" ht="12.75" customHeight="1">
      <c r="A956" s="10"/>
      <c r="B956" s="8"/>
      <c r="C956" s="10"/>
      <c r="D956" s="10"/>
    </row>
    <row r="957" spans="1:4" ht="12.75" customHeight="1">
      <c r="A957" s="10"/>
      <c r="B957" s="8"/>
      <c r="C957" s="10"/>
      <c r="D957" s="10"/>
    </row>
    <row r="958" spans="1:4" ht="12.75" customHeight="1">
      <c r="A958" s="10"/>
      <c r="B958" s="8"/>
      <c r="C958" s="10"/>
      <c r="D958" s="10"/>
    </row>
    <row r="959" spans="1:4" ht="12.75" customHeight="1">
      <c r="A959" s="10"/>
      <c r="B959" s="8"/>
      <c r="C959" s="10"/>
      <c r="D959" s="10"/>
    </row>
    <row r="960" spans="1:4" ht="12.75" customHeight="1">
      <c r="A960" s="10"/>
      <c r="B960" s="8"/>
      <c r="C960" s="10"/>
      <c r="D960" s="10"/>
    </row>
    <row r="961" spans="1:4" ht="12.75" customHeight="1">
      <c r="A961" s="10"/>
      <c r="B961" s="8"/>
      <c r="C961" s="10"/>
      <c r="D961" s="10"/>
    </row>
    <row r="962" spans="1:4" ht="12.75" customHeight="1">
      <c r="A962" s="10"/>
      <c r="B962" s="8"/>
      <c r="C962" s="10"/>
      <c r="D962" s="10"/>
    </row>
    <row r="963" spans="1:4" ht="12.75" customHeight="1">
      <c r="A963" s="10"/>
      <c r="B963" s="8"/>
      <c r="C963" s="10"/>
      <c r="D963" s="10"/>
    </row>
    <row r="964" spans="1:4" ht="12.75" customHeight="1">
      <c r="A964" s="10"/>
      <c r="B964" s="8"/>
      <c r="C964" s="10"/>
      <c r="D964" s="10"/>
    </row>
    <row r="965" spans="1:4" ht="12.75" customHeight="1">
      <c r="A965" s="10"/>
      <c r="B965" s="8"/>
      <c r="C965" s="10"/>
      <c r="D965" s="10"/>
    </row>
    <row r="966" spans="1:4" ht="12.75" customHeight="1">
      <c r="A966" s="10"/>
      <c r="B966" s="8"/>
      <c r="C966" s="10"/>
      <c r="D966" s="10"/>
    </row>
    <row r="967" spans="1:4" ht="12.75" customHeight="1">
      <c r="A967" s="10"/>
      <c r="B967" s="8"/>
      <c r="C967" s="10"/>
      <c r="D967" s="10"/>
    </row>
    <row r="968" spans="1:4" ht="12.75" customHeight="1">
      <c r="A968" s="10"/>
      <c r="B968" s="8"/>
      <c r="C968" s="10"/>
      <c r="D968" s="10"/>
    </row>
    <row r="969" spans="1:4" ht="12.75" customHeight="1">
      <c r="A969" s="10"/>
      <c r="B969" s="8"/>
      <c r="C969" s="10"/>
      <c r="D969" s="10"/>
    </row>
    <row r="970" spans="1:4" ht="12.75" customHeight="1">
      <c r="A970" s="10"/>
      <c r="B970" s="8"/>
      <c r="C970" s="10"/>
      <c r="D970" s="10"/>
    </row>
    <row r="971" spans="1:4" ht="12.75" customHeight="1">
      <c r="A971" s="10"/>
      <c r="B971" s="8"/>
      <c r="C971" s="10"/>
      <c r="D971" s="10"/>
    </row>
    <row r="972" spans="1:4" ht="12.75" customHeight="1">
      <c r="A972" s="10"/>
      <c r="B972" s="8"/>
      <c r="C972" s="10"/>
      <c r="D972" s="10"/>
    </row>
    <row r="973" spans="1:4" ht="12.75" customHeight="1">
      <c r="A973" s="10"/>
      <c r="B973" s="8"/>
      <c r="C973" s="10"/>
      <c r="D973" s="10"/>
    </row>
    <row r="974" spans="1:4" ht="12.75" customHeight="1">
      <c r="A974" s="10"/>
      <c r="B974" s="8"/>
      <c r="C974" s="10"/>
      <c r="D974" s="10"/>
    </row>
    <row r="975" spans="1:4" ht="12.75" customHeight="1">
      <c r="A975" s="10"/>
      <c r="B975" s="8"/>
      <c r="C975" s="10"/>
      <c r="D975" s="10"/>
    </row>
    <row r="976" spans="1:4" ht="12.75" customHeight="1">
      <c r="A976" s="10"/>
      <c r="B976" s="8"/>
      <c r="C976" s="10"/>
      <c r="D976" s="10"/>
    </row>
    <row r="977" spans="1:4" ht="12.75" customHeight="1">
      <c r="A977" s="10"/>
      <c r="B977" s="8"/>
      <c r="C977" s="10"/>
      <c r="D977" s="10"/>
    </row>
    <row r="978" spans="1:4" ht="12.75" customHeight="1">
      <c r="A978" s="10"/>
      <c r="B978" s="8"/>
      <c r="C978" s="10"/>
      <c r="D978" s="10"/>
    </row>
    <row r="979" spans="1:4" ht="12.75" customHeight="1">
      <c r="A979" s="10"/>
      <c r="B979" s="8"/>
      <c r="C979" s="10"/>
      <c r="D979" s="10"/>
    </row>
    <row r="980" spans="1:4" ht="12.75" customHeight="1">
      <c r="A980" s="10"/>
      <c r="B980" s="8"/>
      <c r="C980" s="10"/>
      <c r="D980" s="10"/>
    </row>
    <row r="981" spans="1:4" ht="12.75" customHeight="1">
      <c r="A981" s="10"/>
      <c r="B981" s="8"/>
      <c r="C981" s="10"/>
      <c r="D981" s="10"/>
    </row>
    <row r="982" spans="1:4" ht="12.75" customHeight="1">
      <c r="A982" s="10"/>
      <c r="B982" s="8"/>
      <c r="C982" s="10"/>
      <c r="D982" s="10"/>
    </row>
    <row r="983" spans="1:4" ht="12.75" customHeight="1">
      <c r="A983" s="10"/>
      <c r="B983" s="8"/>
      <c r="C983" s="10"/>
      <c r="D983" s="10"/>
    </row>
    <row r="984" spans="1:4" ht="12.75" customHeight="1">
      <c r="A984" s="10"/>
      <c r="B984" s="8"/>
      <c r="C984" s="10"/>
      <c r="D984" s="10"/>
    </row>
    <row r="985" spans="1:4" ht="12.75" customHeight="1">
      <c r="A985" s="10"/>
      <c r="B985" s="8"/>
      <c r="C985" s="10"/>
      <c r="D985" s="10"/>
    </row>
    <row r="986" spans="1:4" ht="12.75" customHeight="1">
      <c r="A986" s="10"/>
      <c r="B986" s="8"/>
      <c r="C986" s="10"/>
      <c r="D986" s="10"/>
    </row>
    <row r="987" spans="1:4" ht="12.75" customHeight="1">
      <c r="A987" s="10"/>
      <c r="B987" s="8"/>
      <c r="C987" s="10"/>
      <c r="D987" s="10"/>
    </row>
    <row r="988" spans="1:4" ht="12.75" customHeight="1">
      <c r="A988" s="10"/>
      <c r="B988" s="8"/>
      <c r="C988" s="10"/>
      <c r="D988" s="10"/>
    </row>
    <row r="989" spans="1:4" ht="12.75" customHeight="1">
      <c r="A989" s="10"/>
      <c r="B989" s="8"/>
      <c r="C989" s="10"/>
      <c r="D989" s="10"/>
    </row>
    <row r="990" spans="1:4" ht="12.75" customHeight="1">
      <c r="A990" s="10"/>
      <c r="B990" s="8"/>
      <c r="C990" s="10"/>
      <c r="D990" s="10"/>
    </row>
    <row r="991" spans="1:4" ht="12.75" customHeight="1">
      <c r="A991" s="10"/>
      <c r="B991" s="8"/>
      <c r="C991" s="10"/>
      <c r="D991" s="10"/>
    </row>
    <row r="992" spans="1:4" ht="12.75" customHeight="1">
      <c r="A992" s="10"/>
      <c r="B992" s="8"/>
      <c r="C992" s="10"/>
      <c r="D992" s="10"/>
    </row>
    <row r="993" spans="1:4" ht="12.75" customHeight="1">
      <c r="A993" s="10"/>
      <c r="B993" s="8"/>
      <c r="C993" s="10"/>
      <c r="D993" s="10"/>
    </row>
    <row r="994" spans="1:4" ht="12.75" customHeight="1">
      <c r="A994" s="10"/>
      <c r="B994" s="8"/>
      <c r="C994" s="10"/>
      <c r="D994" s="10"/>
    </row>
    <row r="995" spans="1:4" ht="12.75" customHeight="1">
      <c r="A995" s="10"/>
      <c r="B995" s="8"/>
      <c r="C995" s="10"/>
      <c r="D995" s="10"/>
    </row>
    <row r="996" spans="1:4" ht="12.75" customHeight="1">
      <c r="A996" s="10"/>
      <c r="B996" s="8"/>
      <c r="C996" s="10"/>
      <c r="D996" s="10"/>
    </row>
    <row r="997" spans="1:4" ht="12.75" customHeight="1">
      <c r="A997" s="10"/>
      <c r="B997" s="8"/>
      <c r="C997" s="10"/>
      <c r="D997" s="10"/>
    </row>
    <row r="998" spans="1:4" ht="12.75" customHeight="1">
      <c r="A998" s="10"/>
      <c r="B998" s="8"/>
      <c r="C998" s="10"/>
      <c r="D998" s="10"/>
    </row>
    <row r="999" spans="1:4" ht="12.75" customHeight="1">
      <c r="A999" s="10"/>
      <c r="B999" s="8"/>
      <c r="C999" s="10"/>
      <c r="D999" s="10"/>
    </row>
    <row r="1000" spans="1:4" ht="12.75" customHeight="1">
      <c r="A1000" s="10"/>
      <c r="B1000" s="8"/>
      <c r="C1000" s="10"/>
      <c r="D1000" s="10"/>
    </row>
    <row r="1001" spans="1:4" ht="12.75" customHeight="1">
      <c r="A1001" s="10"/>
      <c r="B1001" s="8"/>
      <c r="C1001" s="10"/>
      <c r="D1001" s="10"/>
    </row>
    <row r="1002" spans="1:4" ht="12.75" customHeight="1">
      <c r="A1002" s="10"/>
      <c r="B1002" s="8"/>
      <c r="C1002" s="10"/>
      <c r="D1002" s="10"/>
    </row>
    <row r="1003" spans="1:4" ht="12.75" customHeight="1">
      <c r="A1003" s="10"/>
      <c r="B1003" s="8"/>
      <c r="C1003" s="10"/>
      <c r="D1003" s="10"/>
    </row>
    <row r="1004" spans="1:4" ht="12.75" customHeight="1">
      <c r="A1004" s="10"/>
      <c r="B1004" s="8"/>
      <c r="C1004" s="10"/>
      <c r="D1004" s="10"/>
    </row>
    <row r="1005" spans="1:4" ht="12.75" customHeight="1">
      <c r="A1005" s="10"/>
      <c r="B1005" s="8"/>
      <c r="C1005" s="10"/>
      <c r="D1005" s="10"/>
    </row>
    <row r="1006" spans="1:4" ht="12.75" customHeight="1">
      <c r="A1006" s="10"/>
      <c r="B1006" s="8"/>
      <c r="C1006" s="10"/>
      <c r="D1006" s="10"/>
    </row>
    <row r="1007" spans="1:4" ht="12.75" customHeight="1">
      <c r="A1007" s="10"/>
      <c r="B1007" s="8"/>
      <c r="C1007" s="10"/>
      <c r="D1007" s="10"/>
    </row>
    <row r="1008" spans="1:4" ht="12.75" customHeight="1">
      <c r="A1008" s="10"/>
      <c r="B1008" s="8"/>
      <c r="C1008" s="10"/>
      <c r="D1008" s="10"/>
    </row>
    <row r="1009" spans="1:4" ht="12.75" customHeight="1">
      <c r="A1009" s="10"/>
      <c r="B1009" s="8"/>
      <c r="C1009" s="10"/>
      <c r="D1009" s="10"/>
    </row>
    <row r="1010" spans="1:4" ht="12.75" customHeight="1">
      <c r="A1010" s="10"/>
      <c r="B1010" s="8"/>
      <c r="C1010" s="10"/>
      <c r="D1010" s="10"/>
    </row>
    <row r="1011" spans="1:4" ht="12.75" customHeight="1">
      <c r="A1011" s="10"/>
      <c r="B1011" s="8"/>
      <c r="C1011" s="10"/>
      <c r="D1011" s="10"/>
    </row>
    <row r="1012" spans="1:4" ht="12.75" customHeight="1">
      <c r="A1012" s="10"/>
      <c r="B1012" s="8"/>
      <c r="C1012" s="10"/>
      <c r="D1012" s="10"/>
    </row>
    <row r="1013" spans="1:4" ht="12.75" customHeight="1">
      <c r="A1013" s="10"/>
      <c r="B1013" s="8"/>
      <c r="C1013" s="10"/>
      <c r="D1013" s="10"/>
    </row>
    <row r="1014" spans="1:4" ht="12.75" customHeight="1">
      <c r="A1014" s="10"/>
      <c r="B1014" s="8"/>
      <c r="C1014" s="10"/>
      <c r="D1014" s="10"/>
    </row>
    <row r="1015" spans="1:4" ht="12.75" customHeight="1">
      <c r="A1015" s="10"/>
      <c r="B1015" s="8"/>
      <c r="C1015" s="10"/>
      <c r="D1015" s="10"/>
    </row>
    <row r="1016" spans="1:4" ht="12.75" customHeight="1">
      <c r="A1016" s="10"/>
      <c r="B1016" s="8"/>
      <c r="C1016" s="10"/>
      <c r="D1016" s="10"/>
    </row>
    <row r="1017" spans="1:4" ht="12.75" customHeight="1">
      <c r="A1017" s="10"/>
      <c r="B1017" s="8"/>
      <c r="C1017" s="10"/>
      <c r="D1017" s="10"/>
    </row>
    <row r="1018" spans="1:4" ht="12.75" customHeight="1">
      <c r="A1018" s="10"/>
      <c r="B1018" s="8"/>
      <c r="C1018" s="10"/>
      <c r="D1018" s="10"/>
    </row>
    <row r="1019" spans="1:4" ht="12.75" customHeight="1">
      <c r="A1019" s="10"/>
      <c r="B1019" s="8"/>
      <c r="C1019" s="10"/>
      <c r="D1019" s="10"/>
    </row>
    <row r="1020" spans="1:4" ht="12.75" customHeight="1">
      <c r="A1020" s="10"/>
      <c r="B1020" s="8"/>
      <c r="C1020" s="10"/>
      <c r="D1020" s="10"/>
    </row>
    <row r="1021" spans="1:4" ht="12.75" customHeight="1">
      <c r="A1021" s="10"/>
      <c r="B1021" s="8"/>
      <c r="C1021" s="10"/>
      <c r="D1021" s="10"/>
    </row>
    <row r="1022" spans="1:4" ht="12.75" customHeight="1">
      <c r="A1022" s="10"/>
      <c r="B1022" s="8"/>
      <c r="C1022" s="10"/>
      <c r="D1022" s="10"/>
    </row>
  </sheetData>
  <mergeCells count="2">
    <mergeCell ref="E373:F382"/>
    <mergeCell ref="E834:F853"/>
  </mergeCells>
  <dataValidations count="1">
    <dataValidation type="list" allowBlank="1" showErrorMessage="1" sqref="D2:D913" xr:uid="{00000000-0002-0000-0200-000000000000}">
      <formula1>"Bellaire HS,Cinco Ranch HS,Clear Lake HS,Heights HS,Kingwood HS,The Woodlands HS,Tomball HS,Tompkins HS,Willis HS,Brazoswood HS,British Intl. School of Houston,Clear Creek HS,Clements HS,Deer Park HS,Klein HS,Klein Oak HS,Memorial HS,Morton Ranch HS,Taylo"&amp;"r HS,Tomball Memorial HS,Travis HS"</formula1>
    </dataValidation>
  </dataValidations>
  <printOptions horizontalCentered="1" gridLines="1"/>
  <pageMargins left="0.5" right="0.5" top="0.5" bottom="0.5" header="0" footer="0"/>
  <pageSetup scale="68" fitToHeight="20" orientation="portrait" r:id="rId1"/>
  <headerFooter>
    <oddHeader>&amp;LHoustonfest&amp;CUpdated places 1-10 after drops applied&amp;RFebruary 8,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19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2.5703125" customWidth="1"/>
    <col min="2" max="2" width="5.7109375" customWidth="1"/>
    <col min="3" max="3" width="48" customWidth="1"/>
    <col min="4" max="4" width="28.5703125" customWidth="1"/>
    <col min="5" max="5" width="4.5703125" customWidth="1"/>
    <col min="6" max="6" width="34.28515625" customWidth="1"/>
    <col min="7" max="10" width="9.140625" customWidth="1"/>
    <col min="11" max="26" width="8.7109375" customWidth="1"/>
  </cols>
  <sheetData>
    <row r="1" spans="1:26" ht="12.75" customHeight="1">
      <c r="A1" s="6" t="s">
        <v>0</v>
      </c>
      <c r="B1" s="6" t="s">
        <v>1</v>
      </c>
      <c r="C1" s="6" t="s">
        <v>140</v>
      </c>
      <c r="D1" s="48" t="s">
        <v>2</v>
      </c>
      <c r="E1" s="6" t="s">
        <v>3</v>
      </c>
      <c r="F1" s="8" t="s">
        <v>509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>
      <c r="A2" s="5" t="s">
        <v>5</v>
      </c>
      <c r="B2" s="6">
        <v>1</v>
      </c>
      <c r="C2" s="5" t="s">
        <v>141</v>
      </c>
      <c r="D2" s="5" t="s">
        <v>122</v>
      </c>
      <c r="E2" s="6">
        <v>12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5" t="s">
        <v>5</v>
      </c>
      <c r="B3" s="6">
        <v>2</v>
      </c>
      <c r="C3" s="5" t="s">
        <v>142</v>
      </c>
      <c r="D3" s="5" t="s">
        <v>121</v>
      </c>
      <c r="E3" s="6">
        <v>10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>
      <c r="A4" s="5" t="s">
        <v>5</v>
      </c>
      <c r="B4" s="6">
        <v>3</v>
      </c>
      <c r="C4" s="5" t="s">
        <v>143</v>
      </c>
      <c r="D4" s="5" t="s">
        <v>107</v>
      </c>
      <c r="E4" s="6">
        <v>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>
      <c r="A5" s="5" t="s">
        <v>5</v>
      </c>
      <c r="B5" s="6">
        <v>4</v>
      </c>
      <c r="C5" s="5" t="s">
        <v>144</v>
      </c>
      <c r="D5" s="5" t="s">
        <v>125</v>
      </c>
      <c r="E5" s="6">
        <v>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>
      <c r="A6" s="5" t="s">
        <v>5</v>
      </c>
      <c r="B6" s="6">
        <v>5</v>
      </c>
      <c r="C6" s="5" t="s">
        <v>145</v>
      </c>
      <c r="D6" s="5" t="s">
        <v>107</v>
      </c>
      <c r="E6" s="6">
        <v>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>
      <c r="A7" s="12" t="s">
        <v>5</v>
      </c>
      <c r="B7" s="13">
        <v>6</v>
      </c>
      <c r="C7" s="12" t="s">
        <v>510</v>
      </c>
      <c r="D7" s="12" t="s">
        <v>124</v>
      </c>
      <c r="E7" s="13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12" t="s">
        <v>5</v>
      </c>
      <c r="B8" s="13">
        <v>7</v>
      </c>
      <c r="C8" s="12" t="s">
        <v>146</v>
      </c>
      <c r="D8" s="12" t="s">
        <v>113</v>
      </c>
      <c r="E8" s="13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2" t="s">
        <v>5</v>
      </c>
      <c r="B9" s="13">
        <v>8</v>
      </c>
      <c r="C9" s="12" t="s">
        <v>147</v>
      </c>
      <c r="D9" s="12" t="s">
        <v>125</v>
      </c>
      <c r="E9" s="13">
        <v>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12" t="s">
        <v>5</v>
      </c>
      <c r="B10" s="13">
        <v>9</v>
      </c>
      <c r="C10" s="12" t="s">
        <v>148</v>
      </c>
      <c r="D10" s="12" t="s">
        <v>107</v>
      </c>
      <c r="E10" s="13">
        <v>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12" t="s">
        <v>5</v>
      </c>
      <c r="B11" s="13">
        <v>10</v>
      </c>
      <c r="C11" s="12"/>
      <c r="D11" s="12"/>
      <c r="E11" s="13">
        <v>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>
      <c r="A12" s="7" t="s">
        <v>93</v>
      </c>
      <c r="B12" s="6">
        <v>1</v>
      </c>
      <c r="C12" s="5" t="s">
        <v>112</v>
      </c>
      <c r="D12" s="5" t="s">
        <v>112</v>
      </c>
      <c r="E12" s="6">
        <v>14</v>
      </c>
      <c r="F12" s="10"/>
      <c r="G12" s="10"/>
      <c r="H12" s="10"/>
      <c r="I12" s="10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7" t="s">
        <v>93</v>
      </c>
      <c r="B13" s="6">
        <v>2</v>
      </c>
      <c r="C13" s="5" t="s">
        <v>120</v>
      </c>
      <c r="D13" s="5" t="s">
        <v>120</v>
      </c>
      <c r="E13" s="6">
        <v>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>
      <c r="A14" s="7" t="s">
        <v>93</v>
      </c>
      <c r="B14" s="6">
        <v>3</v>
      </c>
      <c r="C14" s="5"/>
      <c r="D14" s="5"/>
      <c r="E14" s="6">
        <v>10</v>
      </c>
      <c r="F14" s="10"/>
      <c r="G14" s="8"/>
      <c r="H14" s="8"/>
      <c r="I14" s="8"/>
      <c r="J14" s="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>
      <c r="A15" s="7" t="s">
        <v>93</v>
      </c>
      <c r="B15" s="6">
        <v>4</v>
      </c>
      <c r="C15" s="5"/>
      <c r="D15" s="5"/>
      <c r="E15" s="6">
        <v>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>
      <c r="A16" s="5" t="s">
        <v>93</v>
      </c>
      <c r="B16" s="48">
        <v>5</v>
      </c>
      <c r="C16" s="5"/>
      <c r="D16" s="5"/>
      <c r="E16" s="48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>
      <c r="A17" s="14" t="s">
        <v>93</v>
      </c>
      <c r="B17" s="13">
        <v>6</v>
      </c>
      <c r="C17" s="12"/>
      <c r="D17" s="12"/>
      <c r="E17" s="13">
        <v>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>
      <c r="A18" s="14" t="s">
        <v>93</v>
      </c>
      <c r="B18" s="13">
        <v>7</v>
      </c>
      <c r="C18" s="12"/>
      <c r="D18" s="12"/>
      <c r="E18" s="13">
        <v>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>
      <c r="A19" s="14" t="s">
        <v>93</v>
      </c>
      <c r="B19" s="13">
        <v>8</v>
      </c>
      <c r="C19" s="12"/>
      <c r="D19" s="12"/>
      <c r="E19" s="13">
        <v>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>
      <c r="A20" s="14" t="s">
        <v>93</v>
      </c>
      <c r="B20" s="13">
        <v>9</v>
      </c>
      <c r="C20" s="12"/>
      <c r="D20" s="12"/>
      <c r="E20" s="13">
        <v>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14" t="s">
        <v>93</v>
      </c>
      <c r="B21" s="13">
        <v>10</v>
      </c>
      <c r="C21" s="12"/>
      <c r="D21" s="12"/>
      <c r="E21" s="13">
        <v>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>
      <c r="A22" s="7" t="s">
        <v>7</v>
      </c>
      <c r="B22" s="6">
        <v>1</v>
      </c>
      <c r="C22" s="5" t="s">
        <v>123</v>
      </c>
      <c r="D22" s="5" t="s">
        <v>123</v>
      </c>
      <c r="E22" s="6">
        <v>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>
      <c r="A23" s="7" t="s">
        <v>7</v>
      </c>
      <c r="B23" s="6">
        <v>2</v>
      </c>
      <c r="C23" s="5" t="s">
        <v>112</v>
      </c>
      <c r="D23" s="5" t="s">
        <v>112</v>
      </c>
      <c r="E23" s="6">
        <v>10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>
      <c r="A24" s="7" t="s">
        <v>7</v>
      </c>
      <c r="B24" s="6">
        <v>3</v>
      </c>
      <c r="C24" s="5" t="s">
        <v>119</v>
      </c>
      <c r="D24" s="5" t="s">
        <v>119</v>
      </c>
      <c r="E24" s="6">
        <v>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>
      <c r="A25" s="7" t="s">
        <v>7</v>
      </c>
      <c r="B25" s="6">
        <v>4</v>
      </c>
      <c r="C25" s="5" t="s">
        <v>107</v>
      </c>
      <c r="D25" s="5" t="s">
        <v>107</v>
      </c>
      <c r="E25" s="6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>
      <c r="A26" s="7" t="s">
        <v>7</v>
      </c>
      <c r="B26" s="6">
        <v>5</v>
      </c>
      <c r="C26" s="5" t="s">
        <v>113</v>
      </c>
      <c r="D26" s="5" t="s">
        <v>113</v>
      </c>
      <c r="E26" s="6">
        <v>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>
      <c r="A27" s="14" t="s">
        <v>7</v>
      </c>
      <c r="B27" s="67">
        <v>6</v>
      </c>
      <c r="C27" s="12" t="s">
        <v>124</v>
      </c>
      <c r="D27" s="12" t="s">
        <v>124</v>
      </c>
      <c r="E27" s="13">
        <v>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>
      <c r="A28" s="14" t="s">
        <v>7</v>
      </c>
      <c r="B28" s="13">
        <v>7</v>
      </c>
      <c r="C28" s="12" t="s">
        <v>125</v>
      </c>
      <c r="D28" s="12" t="s">
        <v>125</v>
      </c>
      <c r="E28" s="13">
        <v>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>
      <c r="A29" s="14" t="s">
        <v>7</v>
      </c>
      <c r="B29" s="13">
        <v>8</v>
      </c>
      <c r="C29" s="12"/>
      <c r="D29" s="12"/>
      <c r="E29" s="13">
        <v>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14" t="s">
        <v>7</v>
      </c>
      <c r="B30" s="13">
        <v>9</v>
      </c>
      <c r="C30" s="12"/>
      <c r="D30" s="12"/>
      <c r="E30" s="13">
        <v>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>
      <c r="A31" s="14" t="s">
        <v>7</v>
      </c>
      <c r="B31" s="13">
        <v>10</v>
      </c>
      <c r="C31" s="14"/>
      <c r="D31" s="12"/>
      <c r="E31" s="13">
        <v>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>
      <c r="A32" s="7" t="s">
        <v>81</v>
      </c>
      <c r="B32" s="6">
        <v>1</v>
      </c>
      <c r="C32" s="52" t="s">
        <v>151</v>
      </c>
      <c r="D32" s="5" t="s">
        <v>125</v>
      </c>
      <c r="E32" s="6">
        <v>12</v>
      </c>
      <c r="F32" s="30"/>
      <c r="G32" s="3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>
      <c r="A33" s="7" t="s">
        <v>81</v>
      </c>
      <c r="B33" s="6">
        <v>2</v>
      </c>
      <c r="C33" s="5" t="s">
        <v>152</v>
      </c>
      <c r="D33" s="5" t="s">
        <v>113</v>
      </c>
      <c r="E33" s="6">
        <v>10</v>
      </c>
      <c r="F33" s="30"/>
      <c r="G33" s="3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>
      <c r="A34" s="7" t="s">
        <v>81</v>
      </c>
      <c r="B34" s="6">
        <v>3</v>
      </c>
      <c r="C34" s="5" t="s">
        <v>153</v>
      </c>
      <c r="D34" s="5" t="s">
        <v>120</v>
      </c>
      <c r="E34" s="6">
        <v>9</v>
      </c>
      <c r="F34" s="30"/>
      <c r="G34" s="3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>
      <c r="A35" s="7" t="s">
        <v>81</v>
      </c>
      <c r="B35" s="6">
        <v>4</v>
      </c>
      <c r="C35" s="5" t="s">
        <v>154</v>
      </c>
      <c r="D35" s="5" t="s">
        <v>110</v>
      </c>
      <c r="E35" s="6">
        <v>8</v>
      </c>
      <c r="F35" s="30"/>
      <c r="G35" s="3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>
      <c r="A36" s="7" t="s">
        <v>81</v>
      </c>
      <c r="B36" s="6">
        <v>5</v>
      </c>
      <c r="C36" s="5" t="s">
        <v>511</v>
      </c>
      <c r="D36" s="5" t="s">
        <v>24</v>
      </c>
      <c r="E36" s="6">
        <v>7</v>
      </c>
      <c r="F36" s="30"/>
      <c r="G36" s="3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>
      <c r="A37" s="14" t="s">
        <v>81</v>
      </c>
      <c r="B37" s="13">
        <v>6</v>
      </c>
      <c r="C37" s="12" t="s">
        <v>155</v>
      </c>
      <c r="D37" s="12" t="s">
        <v>123</v>
      </c>
      <c r="E37" s="13">
        <v>6</v>
      </c>
      <c r="F37" s="30"/>
      <c r="G37" s="3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>
      <c r="A38" s="14" t="s">
        <v>81</v>
      </c>
      <c r="B38" s="13">
        <v>7</v>
      </c>
      <c r="C38" s="12" t="s">
        <v>156</v>
      </c>
      <c r="D38" s="12" t="s">
        <v>119</v>
      </c>
      <c r="E38" s="13">
        <v>5</v>
      </c>
      <c r="F38" s="30"/>
      <c r="G38" s="3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14" t="s">
        <v>81</v>
      </c>
      <c r="B39" s="13">
        <v>8</v>
      </c>
      <c r="C39" s="12" t="s">
        <v>157</v>
      </c>
      <c r="D39" s="12" t="s">
        <v>112</v>
      </c>
      <c r="E39" s="13">
        <v>4</v>
      </c>
      <c r="F39" s="30"/>
      <c r="G39" s="3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14" t="s">
        <v>81</v>
      </c>
      <c r="B40" s="13">
        <v>9</v>
      </c>
      <c r="C40" s="14"/>
      <c r="D40" s="14"/>
      <c r="E40" s="13">
        <v>3</v>
      </c>
      <c r="F40" s="30"/>
      <c r="G40" s="3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14" t="s">
        <v>81</v>
      </c>
      <c r="B41" s="13">
        <v>10</v>
      </c>
      <c r="C41" s="14"/>
      <c r="D41" s="14"/>
      <c r="E41" s="13">
        <v>2</v>
      </c>
      <c r="F41" s="30"/>
      <c r="G41" s="3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7" t="s">
        <v>8</v>
      </c>
      <c r="B42" s="6">
        <v>1</v>
      </c>
      <c r="C42" s="5" t="s">
        <v>158</v>
      </c>
      <c r="D42" s="5" t="s">
        <v>107</v>
      </c>
      <c r="E42" s="6">
        <v>14</v>
      </c>
      <c r="F42" s="3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>
      <c r="A43" s="7" t="s">
        <v>8</v>
      </c>
      <c r="B43" s="6">
        <v>2</v>
      </c>
      <c r="C43" s="5" t="s">
        <v>159</v>
      </c>
      <c r="D43" s="5" t="s">
        <v>111</v>
      </c>
      <c r="E43" s="6">
        <v>12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>
      <c r="A44" s="7" t="s">
        <v>8</v>
      </c>
      <c r="B44" s="6">
        <v>3</v>
      </c>
      <c r="C44" s="5" t="s">
        <v>160</v>
      </c>
      <c r="D44" s="5" t="s">
        <v>112</v>
      </c>
      <c r="E44" s="6">
        <v>10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>
      <c r="A45" s="7" t="s">
        <v>8</v>
      </c>
      <c r="B45" s="6">
        <v>4</v>
      </c>
      <c r="C45" s="5" t="s">
        <v>161</v>
      </c>
      <c r="D45" s="5" t="s">
        <v>121</v>
      </c>
      <c r="E45" s="6">
        <v>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>
      <c r="A46" s="7" t="s">
        <v>8</v>
      </c>
      <c r="B46" s="6">
        <v>5</v>
      </c>
      <c r="C46" s="5" t="s">
        <v>162</v>
      </c>
      <c r="D46" s="5" t="s">
        <v>115</v>
      </c>
      <c r="E46" s="6">
        <v>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4" t="s">
        <v>8</v>
      </c>
      <c r="B47" s="13">
        <v>6</v>
      </c>
      <c r="C47" s="12" t="s">
        <v>163</v>
      </c>
      <c r="D47" s="12" t="s">
        <v>119</v>
      </c>
      <c r="E47" s="13">
        <v>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4" t="s">
        <v>8</v>
      </c>
      <c r="B48" s="13">
        <v>7</v>
      </c>
      <c r="C48" s="12"/>
      <c r="D48" s="12"/>
      <c r="E48" s="13">
        <v>6</v>
      </c>
      <c r="F48" s="10"/>
      <c r="G48" s="3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>
      <c r="A49" s="14" t="s">
        <v>8</v>
      </c>
      <c r="B49" s="13">
        <v>8</v>
      </c>
      <c r="C49" s="14"/>
      <c r="D49" s="14"/>
      <c r="E49" s="13">
        <v>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>
      <c r="A50" s="14" t="s">
        <v>8</v>
      </c>
      <c r="B50" s="13">
        <v>9</v>
      </c>
      <c r="C50" s="14"/>
      <c r="D50" s="14"/>
      <c r="E50" s="13">
        <v>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14" t="s">
        <v>8</v>
      </c>
      <c r="B51" s="13">
        <v>10</v>
      </c>
      <c r="C51" s="14"/>
      <c r="D51" s="14"/>
      <c r="E51" s="13">
        <v>3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7" t="s">
        <v>68</v>
      </c>
      <c r="B52" s="6">
        <v>1</v>
      </c>
      <c r="C52" s="5" t="s">
        <v>164</v>
      </c>
      <c r="D52" s="5" t="s">
        <v>109</v>
      </c>
      <c r="E52" s="6">
        <v>10</v>
      </c>
      <c r="F52" s="31"/>
      <c r="G52" s="3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7" t="s">
        <v>68</v>
      </c>
      <c r="B53" s="6">
        <v>2</v>
      </c>
      <c r="C53" s="5" t="s">
        <v>165</v>
      </c>
      <c r="D53" s="5" t="s">
        <v>112</v>
      </c>
      <c r="E53" s="6">
        <v>9</v>
      </c>
      <c r="F53" s="30"/>
      <c r="G53" s="3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>
      <c r="A54" s="7" t="s">
        <v>68</v>
      </c>
      <c r="B54" s="6">
        <v>3</v>
      </c>
      <c r="C54" s="5" t="s">
        <v>166</v>
      </c>
      <c r="D54" s="5" t="s">
        <v>120</v>
      </c>
      <c r="E54" s="6">
        <v>8</v>
      </c>
      <c r="F54" s="30"/>
      <c r="G54" s="3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7" t="s">
        <v>68</v>
      </c>
      <c r="B55" s="6">
        <v>4</v>
      </c>
      <c r="C55" s="5" t="s">
        <v>167</v>
      </c>
      <c r="D55" s="5" t="s">
        <v>111</v>
      </c>
      <c r="E55" s="6">
        <v>7</v>
      </c>
      <c r="F55" s="30"/>
      <c r="G55" s="3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>
      <c r="A56" s="7" t="s">
        <v>68</v>
      </c>
      <c r="B56" s="6">
        <v>5</v>
      </c>
      <c r="C56" s="5" t="s">
        <v>512</v>
      </c>
      <c r="D56" s="5" t="s">
        <v>123</v>
      </c>
      <c r="E56" s="6">
        <v>6</v>
      </c>
      <c r="F56" s="30"/>
      <c r="G56" s="3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>
      <c r="A57" s="14" t="s">
        <v>68</v>
      </c>
      <c r="B57" s="13">
        <v>6</v>
      </c>
      <c r="C57" s="12" t="s">
        <v>169</v>
      </c>
      <c r="D57" s="12" t="s">
        <v>113</v>
      </c>
      <c r="E57" s="13">
        <v>5</v>
      </c>
      <c r="F57" s="30"/>
      <c r="G57" s="3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4" t="s">
        <v>68</v>
      </c>
      <c r="B58" s="13">
        <v>7</v>
      </c>
      <c r="C58" s="12" t="s">
        <v>170</v>
      </c>
      <c r="D58" s="12" t="s">
        <v>30</v>
      </c>
      <c r="E58" s="13">
        <v>4</v>
      </c>
      <c r="F58" s="30"/>
      <c r="G58" s="3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>
      <c r="A59" s="14" t="s">
        <v>68</v>
      </c>
      <c r="B59" s="13">
        <v>8</v>
      </c>
      <c r="C59" s="12" t="s">
        <v>171</v>
      </c>
      <c r="D59" s="12" t="s">
        <v>117</v>
      </c>
      <c r="E59" s="13">
        <v>3</v>
      </c>
      <c r="F59" s="30"/>
      <c r="G59" s="3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>
      <c r="A60" s="14" t="s">
        <v>68</v>
      </c>
      <c r="B60" s="13">
        <v>9</v>
      </c>
      <c r="C60" s="12" t="s">
        <v>172</v>
      </c>
      <c r="D60" s="12" t="s">
        <v>119</v>
      </c>
      <c r="E60" s="13">
        <v>2</v>
      </c>
      <c r="F60" s="30"/>
      <c r="G60" s="3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>
      <c r="A61" s="14" t="s">
        <v>68</v>
      </c>
      <c r="B61" s="13">
        <v>10</v>
      </c>
      <c r="C61" s="12"/>
      <c r="D61" s="12"/>
      <c r="E61" s="13">
        <v>1</v>
      </c>
      <c r="F61" s="30"/>
      <c r="G61" s="3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>
      <c r="A62" s="7" t="s">
        <v>9</v>
      </c>
      <c r="B62" s="6">
        <v>1</v>
      </c>
      <c r="C62" s="5" t="s">
        <v>173</v>
      </c>
      <c r="D62" s="5" t="s">
        <v>107</v>
      </c>
      <c r="E62" s="6">
        <v>12</v>
      </c>
      <c r="F62" s="30"/>
      <c r="G62" s="3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>
      <c r="A63" s="7" t="s">
        <v>9</v>
      </c>
      <c r="B63" s="6">
        <v>2</v>
      </c>
      <c r="C63" s="5" t="s">
        <v>174</v>
      </c>
      <c r="D63" s="5" t="s">
        <v>107</v>
      </c>
      <c r="E63" s="6">
        <v>10</v>
      </c>
      <c r="F63" s="3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>
      <c r="A64" s="7" t="s">
        <v>9</v>
      </c>
      <c r="B64" s="6">
        <v>3</v>
      </c>
      <c r="C64" s="5" t="s">
        <v>175</v>
      </c>
      <c r="D64" s="5" t="s">
        <v>109</v>
      </c>
      <c r="E64" s="6">
        <v>9</v>
      </c>
      <c r="F64" s="30"/>
      <c r="G64" s="3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>
      <c r="A65" s="7" t="s">
        <v>9</v>
      </c>
      <c r="B65" s="6">
        <v>4</v>
      </c>
      <c r="C65" s="5" t="s">
        <v>513</v>
      </c>
      <c r="D65" s="5" t="s">
        <v>125</v>
      </c>
      <c r="E65" s="6">
        <v>8</v>
      </c>
      <c r="F65" s="30"/>
      <c r="G65" s="3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>
      <c r="A66" s="7" t="s">
        <v>9</v>
      </c>
      <c r="B66" s="6">
        <v>5</v>
      </c>
      <c r="C66" s="5" t="s">
        <v>176</v>
      </c>
      <c r="D66" s="5" t="s">
        <v>109</v>
      </c>
      <c r="E66" s="6">
        <v>7</v>
      </c>
      <c r="F66" s="30"/>
      <c r="G66" s="3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>
      <c r="A67" s="14" t="s">
        <v>9</v>
      </c>
      <c r="B67" s="13">
        <v>6</v>
      </c>
      <c r="C67" s="12" t="s">
        <v>177</v>
      </c>
      <c r="D67" s="12" t="s">
        <v>113</v>
      </c>
      <c r="E67" s="13">
        <v>6</v>
      </c>
      <c r="F67" s="30"/>
      <c r="G67" s="3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>
      <c r="A68" s="14" t="s">
        <v>9</v>
      </c>
      <c r="B68" s="13">
        <v>7</v>
      </c>
      <c r="C68" s="12" t="s">
        <v>178</v>
      </c>
      <c r="D68" s="12" t="s">
        <v>111</v>
      </c>
      <c r="E68" s="13">
        <v>5</v>
      </c>
      <c r="F68" s="3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>
      <c r="A69" s="14" t="s">
        <v>9</v>
      </c>
      <c r="B69" s="13">
        <v>8</v>
      </c>
      <c r="C69" s="12" t="s">
        <v>179</v>
      </c>
      <c r="D69" s="12" t="s">
        <v>111</v>
      </c>
      <c r="E69" s="13">
        <v>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>
      <c r="A70" s="14" t="s">
        <v>9</v>
      </c>
      <c r="B70" s="13">
        <v>9</v>
      </c>
      <c r="C70" s="12" t="s">
        <v>180</v>
      </c>
      <c r="D70" s="12" t="s">
        <v>113</v>
      </c>
      <c r="E70" s="13">
        <v>3</v>
      </c>
      <c r="F70" s="10"/>
      <c r="G70" s="3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>
      <c r="A71" s="14" t="s">
        <v>9</v>
      </c>
      <c r="B71" s="13">
        <v>10</v>
      </c>
      <c r="C71" s="12" t="s">
        <v>181</v>
      </c>
      <c r="D71" s="12" t="s">
        <v>123</v>
      </c>
      <c r="E71" s="13">
        <v>2</v>
      </c>
      <c r="F71" s="10"/>
      <c r="G71" s="3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>
      <c r="A72" s="7" t="s">
        <v>10</v>
      </c>
      <c r="B72" s="6">
        <v>1</v>
      </c>
      <c r="C72" s="5" t="s">
        <v>182</v>
      </c>
      <c r="D72" s="5" t="s">
        <v>115</v>
      </c>
      <c r="E72" s="6">
        <v>12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>
      <c r="A73" s="7" t="s">
        <v>10</v>
      </c>
      <c r="B73" s="6">
        <v>2</v>
      </c>
      <c r="C73" s="5" t="s">
        <v>183</v>
      </c>
      <c r="D73" s="5" t="s">
        <v>109</v>
      </c>
      <c r="E73" s="6">
        <v>10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>
      <c r="A74" s="7" t="s">
        <v>10</v>
      </c>
      <c r="B74" s="6">
        <v>3</v>
      </c>
      <c r="C74" s="5" t="s">
        <v>184</v>
      </c>
      <c r="D74" s="5" t="s">
        <v>117</v>
      </c>
      <c r="E74" s="6">
        <v>9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>
      <c r="A75" s="7" t="s">
        <v>10</v>
      </c>
      <c r="B75" s="6">
        <v>4</v>
      </c>
      <c r="C75" s="5" t="s">
        <v>185</v>
      </c>
      <c r="D75" s="5" t="s">
        <v>123</v>
      </c>
      <c r="E75" s="6">
        <v>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>
      <c r="A76" s="7" t="s">
        <v>10</v>
      </c>
      <c r="B76" s="6">
        <v>5</v>
      </c>
      <c r="C76" s="5" t="s">
        <v>186</v>
      </c>
      <c r="D76" s="5" t="s">
        <v>112</v>
      </c>
      <c r="E76" s="6">
        <v>7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>
      <c r="A77" s="14" t="s">
        <v>10</v>
      </c>
      <c r="B77" s="13">
        <v>6</v>
      </c>
      <c r="C77" s="12" t="s">
        <v>187</v>
      </c>
      <c r="D77" s="12" t="s">
        <v>109</v>
      </c>
      <c r="E77" s="13">
        <v>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>
      <c r="A78" s="14" t="s">
        <v>10</v>
      </c>
      <c r="B78" s="13">
        <v>7</v>
      </c>
      <c r="C78" s="12" t="s">
        <v>188</v>
      </c>
      <c r="D78" s="12" t="s">
        <v>119</v>
      </c>
      <c r="E78" s="13">
        <v>5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>
      <c r="A79" s="14" t="s">
        <v>10</v>
      </c>
      <c r="B79" s="13">
        <v>8</v>
      </c>
      <c r="C79" s="12" t="s">
        <v>189</v>
      </c>
      <c r="D79" s="12" t="s">
        <v>125</v>
      </c>
      <c r="E79" s="13">
        <v>4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>
      <c r="A80" s="14" t="s">
        <v>10</v>
      </c>
      <c r="B80" s="13">
        <v>9</v>
      </c>
      <c r="C80" s="12" t="s">
        <v>190</v>
      </c>
      <c r="D80" s="12" t="s">
        <v>111</v>
      </c>
      <c r="E80" s="13">
        <v>3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>
      <c r="A81" s="14" t="s">
        <v>10</v>
      </c>
      <c r="B81" s="13">
        <v>10</v>
      </c>
      <c r="C81" s="12" t="s">
        <v>191</v>
      </c>
      <c r="D81" s="12" t="s">
        <v>107</v>
      </c>
      <c r="E81" s="13">
        <v>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>
      <c r="A82" s="7" t="s">
        <v>11</v>
      </c>
      <c r="B82" s="6">
        <v>1</v>
      </c>
      <c r="C82" s="5" t="s">
        <v>192</v>
      </c>
      <c r="D82" s="5" t="s">
        <v>113</v>
      </c>
      <c r="E82" s="6">
        <v>12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>
      <c r="A83" s="7" t="s">
        <v>11</v>
      </c>
      <c r="B83" s="6">
        <v>2</v>
      </c>
      <c r="C83" s="5" t="s">
        <v>193</v>
      </c>
      <c r="D83" s="5" t="s">
        <v>113</v>
      </c>
      <c r="E83" s="6">
        <v>10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>
      <c r="A84" s="7" t="s">
        <v>11</v>
      </c>
      <c r="B84" s="6">
        <v>3</v>
      </c>
      <c r="C84" s="5" t="s">
        <v>194</v>
      </c>
      <c r="D84" s="5" t="s">
        <v>115</v>
      </c>
      <c r="E84" s="6">
        <v>9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>
      <c r="A85" s="7" t="s">
        <v>11</v>
      </c>
      <c r="B85" s="6">
        <v>4</v>
      </c>
      <c r="C85" s="5" t="s">
        <v>195</v>
      </c>
      <c r="D85" s="5" t="s">
        <v>119</v>
      </c>
      <c r="E85" s="6">
        <v>8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>
      <c r="A86" s="7" t="s">
        <v>11</v>
      </c>
      <c r="B86" s="6">
        <v>5</v>
      </c>
      <c r="C86" s="5" t="s">
        <v>196</v>
      </c>
      <c r="D86" s="5" t="s">
        <v>111</v>
      </c>
      <c r="E86" s="6">
        <v>7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>
      <c r="A87" s="14" t="s">
        <v>11</v>
      </c>
      <c r="B87" s="13">
        <v>6</v>
      </c>
      <c r="C87" s="12" t="s">
        <v>197</v>
      </c>
      <c r="D87" s="12" t="s">
        <v>107</v>
      </c>
      <c r="E87" s="13">
        <v>6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>
      <c r="A88" s="14" t="s">
        <v>11</v>
      </c>
      <c r="B88" s="13">
        <v>7</v>
      </c>
      <c r="C88" s="12" t="s">
        <v>198</v>
      </c>
      <c r="D88" s="12" t="s">
        <v>119</v>
      </c>
      <c r="E88" s="13">
        <v>5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>
      <c r="A89" s="14" t="s">
        <v>11</v>
      </c>
      <c r="B89" s="13">
        <v>8</v>
      </c>
      <c r="C89" s="12" t="s">
        <v>199</v>
      </c>
      <c r="D89" s="12" t="s">
        <v>117</v>
      </c>
      <c r="E89" s="13">
        <v>4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14" t="s">
        <v>11</v>
      </c>
      <c r="B90" s="13">
        <v>9</v>
      </c>
      <c r="C90" s="12" t="s">
        <v>200</v>
      </c>
      <c r="D90" s="12" t="s">
        <v>112</v>
      </c>
      <c r="E90" s="13">
        <v>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>
      <c r="A91" s="14" t="s">
        <v>11</v>
      </c>
      <c r="B91" s="13">
        <v>10</v>
      </c>
      <c r="C91" s="12" t="s">
        <v>201</v>
      </c>
      <c r="D91" s="12" t="s">
        <v>117</v>
      </c>
      <c r="E91" s="13">
        <v>2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>
      <c r="A92" s="7" t="s">
        <v>12</v>
      </c>
      <c r="B92" s="6">
        <v>1</v>
      </c>
      <c r="C92" s="5" t="s">
        <v>202</v>
      </c>
      <c r="D92" s="5" t="s">
        <v>107</v>
      </c>
      <c r="E92" s="6">
        <v>12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>
      <c r="A93" s="7" t="s">
        <v>12</v>
      </c>
      <c r="B93" s="6">
        <v>2</v>
      </c>
      <c r="C93" s="5" t="s">
        <v>203</v>
      </c>
      <c r="D93" s="5" t="s">
        <v>107</v>
      </c>
      <c r="E93" s="6">
        <v>10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>
      <c r="A94" s="7" t="s">
        <v>12</v>
      </c>
      <c r="B94" s="6">
        <v>3</v>
      </c>
      <c r="C94" s="5" t="s">
        <v>204</v>
      </c>
      <c r="D94" s="5" t="s">
        <v>107</v>
      </c>
      <c r="E94" s="6">
        <v>9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>
      <c r="A95" s="7" t="s">
        <v>12</v>
      </c>
      <c r="B95" s="6">
        <v>4</v>
      </c>
      <c r="C95" s="5" t="s">
        <v>514</v>
      </c>
      <c r="D95" s="5" t="s">
        <v>117</v>
      </c>
      <c r="E95" s="6">
        <v>8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>
      <c r="A96" s="7" t="s">
        <v>12</v>
      </c>
      <c r="B96" s="6">
        <v>5</v>
      </c>
      <c r="C96" s="5" t="s">
        <v>515</v>
      </c>
      <c r="D96" s="5" t="s">
        <v>113</v>
      </c>
      <c r="E96" s="6">
        <v>7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>
      <c r="A97" s="14" t="s">
        <v>12</v>
      </c>
      <c r="B97" s="13">
        <v>6</v>
      </c>
      <c r="C97" s="12" t="s">
        <v>205</v>
      </c>
      <c r="D97" s="12" t="s">
        <v>112</v>
      </c>
      <c r="E97" s="13">
        <v>6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>
      <c r="A98" s="14" t="s">
        <v>12</v>
      </c>
      <c r="B98" s="13">
        <v>7</v>
      </c>
      <c r="C98" s="12" t="s">
        <v>206</v>
      </c>
      <c r="D98" s="12" t="s">
        <v>119</v>
      </c>
      <c r="E98" s="13">
        <v>5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>
      <c r="A99" s="14" t="s">
        <v>12</v>
      </c>
      <c r="B99" s="13">
        <v>8</v>
      </c>
      <c r="C99" s="12" t="s">
        <v>516</v>
      </c>
      <c r="D99" s="12" t="s">
        <v>119</v>
      </c>
      <c r="E99" s="13">
        <v>4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>
      <c r="A100" s="14" t="s">
        <v>12</v>
      </c>
      <c r="B100" s="13">
        <v>9</v>
      </c>
      <c r="C100" s="12" t="s">
        <v>207</v>
      </c>
      <c r="D100" s="12" t="s">
        <v>115</v>
      </c>
      <c r="E100" s="13">
        <v>3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>
      <c r="A101" s="14" t="s">
        <v>12</v>
      </c>
      <c r="B101" s="13">
        <v>10</v>
      </c>
      <c r="C101" s="12" t="s">
        <v>517</v>
      </c>
      <c r="D101" s="12" t="s">
        <v>109</v>
      </c>
      <c r="E101" s="13">
        <v>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>
      <c r="A102" s="7" t="s">
        <v>13</v>
      </c>
      <c r="B102" s="6">
        <v>1</v>
      </c>
      <c r="C102" s="5" t="s">
        <v>208</v>
      </c>
      <c r="D102" s="5" t="s">
        <v>107</v>
      </c>
      <c r="E102" s="6">
        <v>10</v>
      </c>
      <c r="F102" s="19"/>
      <c r="G102" s="3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>
      <c r="A103" s="7" t="s">
        <v>13</v>
      </c>
      <c r="B103" s="6">
        <v>2</v>
      </c>
      <c r="C103" s="5" t="s">
        <v>209</v>
      </c>
      <c r="D103" s="5" t="s">
        <v>120</v>
      </c>
      <c r="E103" s="6">
        <v>9</v>
      </c>
      <c r="F103" s="30"/>
      <c r="G103" s="3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>
      <c r="A104" s="7" t="s">
        <v>13</v>
      </c>
      <c r="B104" s="6">
        <v>3</v>
      </c>
      <c r="C104" s="5" t="s">
        <v>210</v>
      </c>
      <c r="D104" s="5" t="s">
        <v>109</v>
      </c>
      <c r="E104" s="6">
        <v>8</v>
      </c>
      <c r="F104" s="30"/>
      <c r="G104" s="3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>
      <c r="A105" s="7" t="s">
        <v>13</v>
      </c>
      <c r="B105" s="6">
        <v>4</v>
      </c>
      <c r="C105" s="5" t="s">
        <v>211</v>
      </c>
      <c r="D105" s="5" t="s">
        <v>111</v>
      </c>
      <c r="E105" s="6">
        <v>7</v>
      </c>
      <c r="F105" s="30"/>
      <c r="G105" s="31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>
      <c r="A106" s="7" t="s">
        <v>13</v>
      </c>
      <c r="B106" s="6">
        <v>5</v>
      </c>
      <c r="C106" s="5" t="s">
        <v>212</v>
      </c>
      <c r="D106" s="5" t="s">
        <v>115</v>
      </c>
      <c r="E106" s="6">
        <v>6</v>
      </c>
      <c r="F106" s="30"/>
      <c r="G106" s="31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>
      <c r="A107" s="14" t="s">
        <v>13</v>
      </c>
      <c r="B107" s="13">
        <v>6</v>
      </c>
      <c r="C107" s="12" t="s">
        <v>213</v>
      </c>
      <c r="D107" s="12" t="s">
        <v>112</v>
      </c>
      <c r="E107" s="13">
        <v>5</v>
      </c>
      <c r="F107" s="30"/>
      <c r="G107" s="3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14" t="s">
        <v>13</v>
      </c>
      <c r="B108" s="13">
        <v>7</v>
      </c>
      <c r="C108" s="12" t="s">
        <v>518</v>
      </c>
      <c r="D108" s="12" t="s">
        <v>25</v>
      </c>
      <c r="E108" s="13">
        <v>4</v>
      </c>
      <c r="F108" s="3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4" t="s">
        <v>13</v>
      </c>
      <c r="B109" s="13">
        <v>8</v>
      </c>
      <c r="C109" s="12" t="s">
        <v>519</v>
      </c>
      <c r="D109" s="12" t="s">
        <v>125</v>
      </c>
      <c r="E109" s="13">
        <v>3</v>
      </c>
      <c r="F109" s="30"/>
      <c r="G109" s="3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14" t="s">
        <v>13</v>
      </c>
      <c r="B110" s="13">
        <v>9</v>
      </c>
      <c r="C110" s="12" t="s">
        <v>216</v>
      </c>
      <c r="D110" s="12" t="s">
        <v>24</v>
      </c>
      <c r="E110" s="13">
        <v>2</v>
      </c>
      <c r="F110" s="30"/>
      <c r="G110" s="31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14" t="s">
        <v>13</v>
      </c>
      <c r="B111" s="13">
        <v>10</v>
      </c>
      <c r="C111" s="12" t="s">
        <v>217</v>
      </c>
      <c r="D111" s="12" t="s">
        <v>113</v>
      </c>
      <c r="E111" s="13">
        <v>1</v>
      </c>
      <c r="F111" s="30"/>
      <c r="G111" s="3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7" t="s">
        <v>14</v>
      </c>
      <c r="B112" s="6">
        <v>1</v>
      </c>
      <c r="C112" s="5" t="s">
        <v>218</v>
      </c>
      <c r="D112" s="5" t="s">
        <v>113</v>
      </c>
      <c r="E112" s="6">
        <v>14</v>
      </c>
      <c r="F112" s="30"/>
      <c r="G112" s="31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7" t="s">
        <v>14</v>
      </c>
      <c r="B113" s="6">
        <v>2</v>
      </c>
      <c r="C113" s="5" t="s">
        <v>219</v>
      </c>
      <c r="D113" s="5" t="s">
        <v>115</v>
      </c>
      <c r="E113" s="6">
        <v>12</v>
      </c>
      <c r="F113" s="30"/>
      <c r="G113" s="31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7" t="s">
        <v>14</v>
      </c>
      <c r="B114" s="6">
        <v>3</v>
      </c>
      <c r="C114" s="53" t="s">
        <v>220</v>
      </c>
      <c r="D114" s="5" t="s">
        <v>107</v>
      </c>
      <c r="E114" s="6">
        <v>10</v>
      </c>
      <c r="F114" s="30"/>
      <c r="G114" s="31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7" t="s">
        <v>14</v>
      </c>
      <c r="B115" s="6">
        <v>4</v>
      </c>
      <c r="C115" s="5" t="s">
        <v>221</v>
      </c>
      <c r="D115" s="5" t="s">
        <v>112</v>
      </c>
      <c r="E115" s="6">
        <v>9</v>
      </c>
      <c r="F115" s="30"/>
      <c r="G115" s="31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7" t="s">
        <v>14</v>
      </c>
      <c r="B116" s="6">
        <v>5</v>
      </c>
      <c r="C116" s="5" t="s">
        <v>176</v>
      </c>
      <c r="D116" s="5" t="s">
        <v>109</v>
      </c>
      <c r="E116" s="6">
        <v>8</v>
      </c>
      <c r="F116" s="30"/>
      <c r="G116" s="31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14" t="s">
        <v>14</v>
      </c>
      <c r="B117" s="13">
        <v>6</v>
      </c>
      <c r="C117" s="12" t="s">
        <v>235</v>
      </c>
      <c r="D117" s="12" t="s">
        <v>119</v>
      </c>
      <c r="E117" s="13">
        <v>7</v>
      </c>
      <c r="F117" s="30"/>
      <c r="G117" s="31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14" t="s">
        <v>14</v>
      </c>
      <c r="B118" s="13">
        <v>7</v>
      </c>
      <c r="C118" s="12" t="s">
        <v>175</v>
      </c>
      <c r="D118" s="12" t="s">
        <v>109</v>
      </c>
      <c r="E118" s="13">
        <v>6</v>
      </c>
      <c r="F118" s="3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4" t="s">
        <v>14</v>
      </c>
      <c r="B119" s="13">
        <v>8</v>
      </c>
      <c r="C119" s="12" t="s">
        <v>222</v>
      </c>
      <c r="D119" s="12" t="s">
        <v>121</v>
      </c>
      <c r="E119" s="13">
        <v>5</v>
      </c>
      <c r="F119" s="30"/>
      <c r="G119" s="31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14" t="s">
        <v>14</v>
      </c>
      <c r="B120" s="13">
        <v>9</v>
      </c>
      <c r="C120" s="12" t="s">
        <v>223</v>
      </c>
      <c r="D120" s="12" t="s">
        <v>114</v>
      </c>
      <c r="E120" s="13">
        <v>4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4" t="s">
        <v>14</v>
      </c>
      <c r="B121" s="13">
        <v>10</v>
      </c>
      <c r="C121" s="12" t="s">
        <v>224</v>
      </c>
      <c r="D121" s="12" t="s">
        <v>115</v>
      </c>
      <c r="E121" s="13">
        <v>3</v>
      </c>
      <c r="F121" s="10"/>
      <c r="G121" s="31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7" t="s">
        <v>15</v>
      </c>
      <c r="B122" s="6">
        <v>1</v>
      </c>
      <c r="C122" s="5" t="s">
        <v>225</v>
      </c>
      <c r="D122" s="5" t="s">
        <v>112</v>
      </c>
      <c r="E122" s="6">
        <v>14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7" t="s">
        <v>15</v>
      </c>
      <c r="B123" s="6">
        <v>2</v>
      </c>
      <c r="C123" s="5" t="s">
        <v>226</v>
      </c>
      <c r="D123" s="5" t="s">
        <v>124</v>
      </c>
      <c r="E123" s="6">
        <v>12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7" t="s">
        <v>15</v>
      </c>
      <c r="B124" s="6">
        <v>3</v>
      </c>
      <c r="C124" s="53" t="s">
        <v>227</v>
      </c>
      <c r="D124" s="5" t="s">
        <v>115</v>
      </c>
      <c r="E124" s="6">
        <v>10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7" t="s">
        <v>15</v>
      </c>
      <c r="B125" s="6">
        <v>4</v>
      </c>
      <c r="C125" s="5" t="s">
        <v>228</v>
      </c>
      <c r="D125" s="5" t="s">
        <v>121</v>
      </c>
      <c r="E125" s="6">
        <v>9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7" t="s">
        <v>15</v>
      </c>
      <c r="B126" s="6">
        <v>5</v>
      </c>
      <c r="C126" s="5" t="s">
        <v>229</v>
      </c>
      <c r="D126" s="5" t="s">
        <v>119</v>
      </c>
      <c r="E126" s="6">
        <v>8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4" t="s">
        <v>15</v>
      </c>
      <c r="B127" s="13">
        <v>6</v>
      </c>
      <c r="C127" s="12" t="s">
        <v>230</v>
      </c>
      <c r="D127" s="12" t="s">
        <v>30</v>
      </c>
      <c r="E127" s="13">
        <v>7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4" t="s">
        <v>15</v>
      </c>
      <c r="B128" s="13">
        <v>7</v>
      </c>
      <c r="C128" s="12" t="s">
        <v>231</v>
      </c>
      <c r="D128" s="12" t="s">
        <v>111</v>
      </c>
      <c r="E128" s="13">
        <v>6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4" t="s">
        <v>15</v>
      </c>
      <c r="B129" s="13">
        <v>8</v>
      </c>
      <c r="C129" s="12" t="s">
        <v>520</v>
      </c>
      <c r="D129" s="12" t="s">
        <v>119</v>
      </c>
      <c r="E129" s="13">
        <v>5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4" t="s">
        <v>15</v>
      </c>
      <c r="B130" s="13">
        <v>9</v>
      </c>
      <c r="C130" s="12" t="s">
        <v>232</v>
      </c>
      <c r="D130" s="12" t="s">
        <v>107</v>
      </c>
      <c r="E130" s="13">
        <v>4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4" t="s">
        <v>15</v>
      </c>
      <c r="B131" s="13">
        <v>10</v>
      </c>
      <c r="C131" s="12" t="s">
        <v>233</v>
      </c>
      <c r="D131" s="12" t="s">
        <v>112</v>
      </c>
      <c r="E131" s="13">
        <v>3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7" t="s">
        <v>70</v>
      </c>
      <c r="B132" s="6">
        <v>1</v>
      </c>
      <c r="C132" s="5" t="s">
        <v>165</v>
      </c>
      <c r="D132" s="5" t="s">
        <v>112</v>
      </c>
      <c r="E132" s="6">
        <v>10</v>
      </c>
      <c r="F132" s="30"/>
      <c r="G132" s="31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7" t="s">
        <v>70</v>
      </c>
      <c r="B133" s="6">
        <v>2</v>
      </c>
      <c r="C133" s="5" t="s">
        <v>234</v>
      </c>
      <c r="D133" s="5" t="s">
        <v>110</v>
      </c>
      <c r="E133" s="6">
        <v>9</v>
      </c>
      <c r="F133" s="30"/>
      <c r="G133" s="31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7" t="s">
        <v>70</v>
      </c>
      <c r="B134" s="6">
        <v>3</v>
      </c>
      <c r="C134" s="5" t="s">
        <v>235</v>
      </c>
      <c r="D134" s="5" t="s">
        <v>119</v>
      </c>
      <c r="E134" s="6">
        <v>8</v>
      </c>
      <c r="F134" s="30"/>
      <c r="G134" s="3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7" t="s">
        <v>70</v>
      </c>
      <c r="B135" s="6">
        <v>4</v>
      </c>
      <c r="C135" s="5" t="s">
        <v>236</v>
      </c>
      <c r="D135" s="5" t="s">
        <v>113</v>
      </c>
      <c r="E135" s="6">
        <v>7</v>
      </c>
      <c r="F135" s="30"/>
      <c r="G135" s="31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7" t="s">
        <v>70</v>
      </c>
      <c r="B136" s="6">
        <v>5</v>
      </c>
      <c r="C136" s="5" t="s">
        <v>237</v>
      </c>
      <c r="D136" s="5" t="s">
        <v>109</v>
      </c>
      <c r="E136" s="6">
        <v>6</v>
      </c>
      <c r="F136" s="30"/>
      <c r="G136" s="31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4" t="s">
        <v>70</v>
      </c>
      <c r="B137" s="13">
        <v>6</v>
      </c>
      <c r="C137" s="12" t="s">
        <v>238</v>
      </c>
      <c r="D137" s="12" t="s">
        <v>121</v>
      </c>
      <c r="E137" s="13">
        <v>5</v>
      </c>
      <c r="F137" s="30"/>
      <c r="G137" s="31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4" t="s">
        <v>70</v>
      </c>
      <c r="B138" s="13">
        <v>7</v>
      </c>
      <c r="C138" s="12" t="s">
        <v>239</v>
      </c>
      <c r="D138" s="12" t="s">
        <v>112</v>
      </c>
      <c r="E138" s="13">
        <v>4</v>
      </c>
      <c r="F138" s="30"/>
      <c r="G138" s="3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4" t="s">
        <v>70</v>
      </c>
      <c r="B139" s="13">
        <v>8</v>
      </c>
      <c r="C139" s="12" t="s">
        <v>240</v>
      </c>
      <c r="D139" s="12" t="s">
        <v>125</v>
      </c>
      <c r="E139" s="13">
        <v>3</v>
      </c>
      <c r="F139" s="30"/>
      <c r="G139" s="31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4" t="s">
        <v>70</v>
      </c>
      <c r="B140" s="13">
        <v>9</v>
      </c>
      <c r="C140" s="12" t="s">
        <v>241</v>
      </c>
      <c r="D140" s="12" t="s">
        <v>24</v>
      </c>
      <c r="E140" s="13">
        <v>2</v>
      </c>
      <c r="F140" s="30"/>
      <c r="G140" s="31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4" t="s">
        <v>70</v>
      </c>
      <c r="B141" s="13">
        <v>10</v>
      </c>
      <c r="C141" s="12" t="s">
        <v>152</v>
      </c>
      <c r="D141" s="12" t="s">
        <v>113</v>
      </c>
      <c r="E141" s="13">
        <v>1</v>
      </c>
      <c r="F141" s="30"/>
      <c r="G141" s="31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7" t="s">
        <v>94</v>
      </c>
      <c r="B142" s="6">
        <v>1</v>
      </c>
      <c r="C142" s="5" t="s">
        <v>242</v>
      </c>
      <c r="D142" s="5" t="s">
        <v>112</v>
      </c>
      <c r="E142" s="6">
        <v>20</v>
      </c>
      <c r="F142" s="30"/>
      <c r="G142" s="31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7" t="s">
        <v>94</v>
      </c>
      <c r="B143" s="6">
        <v>2</v>
      </c>
      <c r="C143" s="5" t="s">
        <v>243</v>
      </c>
      <c r="D143" s="5" t="s">
        <v>120</v>
      </c>
      <c r="E143" s="6">
        <v>18</v>
      </c>
      <c r="F143" s="30"/>
      <c r="G143" s="31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7" t="s">
        <v>94</v>
      </c>
      <c r="B144" s="6">
        <v>3</v>
      </c>
      <c r="C144" s="5" t="s">
        <v>244</v>
      </c>
      <c r="D144" s="5" t="s">
        <v>123</v>
      </c>
      <c r="E144" s="6">
        <v>16</v>
      </c>
      <c r="F144" s="30"/>
      <c r="G144" s="3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7" t="s">
        <v>94</v>
      </c>
      <c r="B145" s="6">
        <v>4</v>
      </c>
      <c r="C145" s="5" t="s">
        <v>245</v>
      </c>
      <c r="D145" s="5" t="s">
        <v>115</v>
      </c>
      <c r="E145" s="6">
        <v>14</v>
      </c>
      <c r="F145" s="30"/>
      <c r="G145" s="3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7" t="s">
        <v>94</v>
      </c>
      <c r="B146" s="6">
        <v>5</v>
      </c>
      <c r="C146" s="5"/>
      <c r="D146" s="5"/>
      <c r="E146" s="6">
        <v>12</v>
      </c>
      <c r="F146" s="30"/>
      <c r="G146" s="31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4" t="s">
        <v>94</v>
      </c>
      <c r="B147" s="13">
        <v>6</v>
      </c>
      <c r="C147" s="14"/>
      <c r="D147" s="14"/>
      <c r="E147" s="13">
        <v>10</v>
      </c>
      <c r="F147" s="30"/>
      <c r="G147" s="31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4" t="s">
        <v>94</v>
      </c>
      <c r="B148" s="13">
        <v>7</v>
      </c>
      <c r="C148" s="14"/>
      <c r="D148" s="14"/>
      <c r="E148" s="13">
        <v>9</v>
      </c>
      <c r="F148" s="30"/>
      <c r="G148" s="31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4" t="s">
        <v>94</v>
      </c>
      <c r="B149" s="13">
        <v>8</v>
      </c>
      <c r="C149" s="14"/>
      <c r="D149" s="14"/>
      <c r="E149" s="13">
        <v>8</v>
      </c>
      <c r="F149" s="30"/>
      <c r="G149" s="31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4" t="s">
        <v>94</v>
      </c>
      <c r="B150" s="13">
        <v>9</v>
      </c>
      <c r="C150" s="14"/>
      <c r="D150" s="14"/>
      <c r="E150" s="13">
        <v>7</v>
      </c>
      <c r="F150" s="30"/>
      <c r="G150" s="31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4" t="s">
        <v>94</v>
      </c>
      <c r="B151" s="13">
        <v>10</v>
      </c>
      <c r="C151" s="14"/>
      <c r="D151" s="14"/>
      <c r="E151" s="13">
        <v>6</v>
      </c>
      <c r="F151" s="30"/>
      <c r="G151" s="31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7" t="s">
        <v>97</v>
      </c>
      <c r="B152" s="6">
        <v>1</v>
      </c>
      <c r="C152" s="5" t="s">
        <v>246</v>
      </c>
      <c r="D152" s="5" t="s">
        <v>111</v>
      </c>
      <c r="E152" s="6">
        <v>20</v>
      </c>
      <c r="F152" s="30"/>
      <c r="G152" s="31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7" t="s">
        <v>97</v>
      </c>
      <c r="B153" s="6">
        <v>2</v>
      </c>
      <c r="C153" s="5" t="s">
        <v>247</v>
      </c>
      <c r="D153" s="5" t="s">
        <v>112</v>
      </c>
      <c r="E153" s="6">
        <v>18</v>
      </c>
      <c r="F153" s="30"/>
      <c r="G153" s="3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7" t="s">
        <v>97</v>
      </c>
      <c r="B154" s="6">
        <v>3</v>
      </c>
      <c r="C154" s="5" t="s">
        <v>248</v>
      </c>
      <c r="D154" s="5" t="s">
        <v>123</v>
      </c>
      <c r="E154" s="6">
        <v>16</v>
      </c>
      <c r="F154" s="30"/>
      <c r="G154" s="31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7" t="s">
        <v>97</v>
      </c>
      <c r="B155" s="6">
        <v>4</v>
      </c>
      <c r="C155" s="5" t="s">
        <v>249</v>
      </c>
      <c r="D155" s="5" t="s">
        <v>115</v>
      </c>
      <c r="E155" s="6">
        <v>14</v>
      </c>
      <c r="F155" s="30"/>
      <c r="G155" s="31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7" t="s">
        <v>97</v>
      </c>
      <c r="B156" s="6">
        <v>5</v>
      </c>
      <c r="C156" s="5"/>
      <c r="D156" s="5"/>
      <c r="E156" s="6">
        <v>12</v>
      </c>
      <c r="F156" s="30"/>
      <c r="G156" s="31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4" t="s">
        <v>97</v>
      </c>
      <c r="B157" s="13">
        <v>6</v>
      </c>
      <c r="C157" s="12"/>
      <c r="D157" s="12"/>
      <c r="E157" s="13">
        <v>10</v>
      </c>
      <c r="F157" s="30"/>
      <c r="G157" s="31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4" t="s">
        <v>97</v>
      </c>
      <c r="B158" s="13">
        <v>7</v>
      </c>
      <c r="C158" s="12"/>
      <c r="D158" s="12"/>
      <c r="E158" s="13">
        <v>9</v>
      </c>
      <c r="F158" s="30"/>
      <c r="G158" s="31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4" t="s">
        <v>97</v>
      </c>
      <c r="B159" s="13">
        <v>8</v>
      </c>
      <c r="C159" s="12"/>
      <c r="D159" s="12"/>
      <c r="E159" s="13">
        <v>8</v>
      </c>
      <c r="F159" s="30"/>
      <c r="G159" s="31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4" t="s">
        <v>97</v>
      </c>
      <c r="B160" s="13">
        <v>9</v>
      </c>
      <c r="C160" s="12"/>
      <c r="D160" s="12"/>
      <c r="E160" s="13">
        <v>7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4" t="s">
        <v>97</v>
      </c>
      <c r="B161" s="13">
        <v>10</v>
      </c>
      <c r="C161" s="12"/>
      <c r="D161" s="12"/>
      <c r="E161" s="13">
        <v>6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7" t="s">
        <v>98</v>
      </c>
      <c r="B162" s="6">
        <v>1</v>
      </c>
      <c r="C162" s="5" t="s">
        <v>250</v>
      </c>
      <c r="D162" s="5" t="s">
        <v>111</v>
      </c>
      <c r="E162" s="6">
        <v>20</v>
      </c>
      <c r="F162" s="30"/>
      <c r="G162" s="31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7" t="s">
        <v>98</v>
      </c>
      <c r="B163" s="6">
        <v>2</v>
      </c>
      <c r="C163" s="5" t="s">
        <v>251</v>
      </c>
      <c r="D163" s="5" t="s">
        <v>125</v>
      </c>
      <c r="E163" s="6">
        <v>18</v>
      </c>
      <c r="F163" s="30"/>
      <c r="G163" s="31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7" t="s">
        <v>98</v>
      </c>
      <c r="B164" s="6">
        <v>3</v>
      </c>
      <c r="C164" s="5" t="s">
        <v>252</v>
      </c>
      <c r="D164" s="5" t="s">
        <v>115</v>
      </c>
      <c r="E164" s="6">
        <v>16</v>
      </c>
      <c r="F164" s="30"/>
      <c r="G164" s="31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7" t="s">
        <v>98</v>
      </c>
      <c r="B165" s="6">
        <v>4</v>
      </c>
      <c r="C165" s="5" t="s">
        <v>253</v>
      </c>
      <c r="D165" s="5" t="s">
        <v>123</v>
      </c>
      <c r="E165" s="6">
        <v>14</v>
      </c>
      <c r="F165" s="30"/>
      <c r="G165" s="31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7" t="s">
        <v>98</v>
      </c>
      <c r="B166" s="6">
        <v>5</v>
      </c>
      <c r="C166" s="5" t="s">
        <v>254</v>
      </c>
      <c r="D166" s="5" t="s">
        <v>112</v>
      </c>
      <c r="E166" s="6">
        <v>12</v>
      </c>
      <c r="F166" s="30"/>
      <c r="G166" s="31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4" t="s">
        <v>98</v>
      </c>
      <c r="B167" s="13">
        <v>6</v>
      </c>
      <c r="C167" s="14"/>
      <c r="D167" s="14"/>
      <c r="E167" s="13">
        <v>10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4" t="s">
        <v>98</v>
      </c>
      <c r="B168" s="13">
        <v>7</v>
      </c>
      <c r="C168" s="14"/>
      <c r="D168" s="14"/>
      <c r="E168" s="13">
        <v>9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4" t="s">
        <v>98</v>
      </c>
      <c r="B169" s="13">
        <v>8</v>
      </c>
      <c r="C169" s="14"/>
      <c r="D169" s="14"/>
      <c r="E169" s="13">
        <v>8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4" t="s">
        <v>98</v>
      </c>
      <c r="B170" s="13">
        <v>9</v>
      </c>
      <c r="C170" s="14"/>
      <c r="D170" s="14"/>
      <c r="E170" s="13">
        <v>7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4" t="s">
        <v>98</v>
      </c>
      <c r="B171" s="13">
        <v>10</v>
      </c>
      <c r="C171" s="14"/>
      <c r="D171" s="14"/>
      <c r="E171" s="13">
        <v>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7" t="s">
        <v>16</v>
      </c>
      <c r="B172" s="6">
        <v>1</v>
      </c>
      <c r="C172" s="5" t="s">
        <v>255</v>
      </c>
      <c r="D172" s="5" t="s">
        <v>107</v>
      </c>
      <c r="E172" s="6">
        <v>20</v>
      </c>
      <c r="F172" s="30"/>
      <c r="G172" s="31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7" t="s">
        <v>16</v>
      </c>
      <c r="B173" s="6">
        <v>2</v>
      </c>
      <c r="C173" s="5" t="s">
        <v>256</v>
      </c>
      <c r="D173" s="5" t="s">
        <v>111</v>
      </c>
      <c r="E173" s="6">
        <v>18</v>
      </c>
      <c r="F173" s="30"/>
      <c r="G173" s="31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7" t="s">
        <v>16</v>
      </c>
      <c r="B174" s="6">
        <v>3</v>
      </c>
      <c r="C174" s="5" t="s">
        <v>257</v>
      </c>
      <c r="D174" s="5" t="s">
        <v>115</v>
      </c>
      <c r="E174" s="6">
        <v>16</v>
      </c>
      <c r="F174" s="30"/>
      <c r="G174" s="3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7" t="s">
        <v>16</v>
      </c>
      <c r="B175" s="6">
        <v>4</v>
      </c>
      <c r="C175" s="5" t="s">
        <v>258</v>
      </c>
      <c r="D175" s="5" t="s">
        <v>113</v>
      </c>
      <c r="E175" s="6">
        <v>14</v>
      </c>
      <c r="F175" s="30"/>
      <c r="G175" s="3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7" t="s">
        <v>16</v>
      </c>
      <c r="B176" s="6">
        <v>5</v>
      </c>
      <c r="C176" s="5" t="s">
        <v>259</v>
      </c>
      <c r="D176" s="5" t="s">
        <v>123</v>
      </c>
      <c r="E176" s="6">
        <v>12</v>
      </c>
      <c r="F176" s="30"/>
      <c r="G176" s="31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4" t="s">
        <v>16</v>
      </c>
      <c r="B177" s="13">
        <v>6</v>
      </c>
      <c r="C177" s="14"/>
      <c r="D177" s="14"/>
      <c r="E177" s="13">
        <v>10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4" t="s">
        <v>16</v>
      </c>
      <c r="B178" s="13">
        <v>7</v>
      </c>
      <c r="C178" s="14"/>
      <c r="D178" s="14"/>
      <c r="E178" s="13">
        <v>9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4" t="s">
        <v>16</v>
      </c>
      <c r="B179" s="13">
        <v>8</v>
      </c>
      <c r="C179" s="14"/>
      <c r="D179" s="14"/>
      <c r="E179" s="13">
        <v>8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4" t="s">
        <v>16</v>
      </c>
      <c r="B180" s="13">
        <v>9</v>
      </c>
      <c r="C180" s="14"/>
      <c r="D180" s="14"/>
      <c r="E180" s="13">
        <v>7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4" t="s">
        <v>16</v>
      </c>
      <c r="B181" s="13">
        <v>10</v>
      </c>
      <c r="C181" s="14"/>
      <c r="D181" s="14"/>
      <c r="E181" s="13">
        <v>6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7" t="s">
        <v>17</v>
      </c>
      <c r="B182" s="6">
        <v>1</v>
      </c>
      <c r="C182" s="5" t="s">
        <v>260</v>
      </c>
      <c r="D182" s="5" t="s">
        <v>111</v>
      </c>
      <c r="E182" s="6">
        <v>14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7" t="s">
        <v>17</v>
      </c>
      <c r="B183" s="6">
        <v>2</v>
      </c>
      <c r="C183" s="5" t="s">
        <v>261</v>
      </c>
      <c r="D183" s="5" t="s">
        <v>107</v>
      </c>
      <c r="E183" s="6">
        <v>12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7" t="s">
        <v>17</v>
      </c>
      <c r="B184" s="6">
        <v>3</v>
      </c>
      <c r="C184" s="5" t="s">
        <v>262</v>
      </c>
      <c r="D184" s="5" t="s">
        <v>112</v>
      </c>
      <c r="E184" s="6">
        <v>10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7" t="s">
        <v>17</v>
      </c>
      <c r="B185" s="6">
        <v>4</v>
      </c>
      <c r="C185" s="5" t="s">
        <v>263</v>
      </c>
      <c r="D185" s="5" t="s">
        <v>112</v>
      </c>
      <c r="E185" s="6">
        <v>9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7" t="s">
        <v>17</v>
      </c>
      <c r="B186" s="6">
        <v>5</v>
      </c>
      <c r="C186" s="5" t="s">
        <v>264</v>
      </c>
      <c r="D186" s="5" t="s">
        <v>115</v>
      </c>
      <c r="E186" s="6">
        <v>8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4" t="s">
        <v>17</v>
      </c>
      <c r="B187" s="13">
        <v>6</v>
      </c>
      <c r="C187" s="12" t="s">
        <v>265</v>
      </c>
      <c r="D187" s="12" t="s">
        <v>107</v>
      </c>
      <c r="E187" s="13">
        <v>7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4" t="s">
        <v>17</v>
      </c>
      <c r="B188" s="13">
        <v>7</v>
      </c>
      <c r="C188" s="12" t="s">
        <v>266</v>
      </c>
      <c r="D188" s="12" t="s">
        <v>119</v>
      </c>
      <c r="E188" s="13">
        <v>6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4" t="s">
        <v>17</v>
      </c>
      <c r="B189" s="13">
        <v>8</v>
      </c>
      <c r="C189" s="12" t="s">
        <v>267</v>
      </c>
      <c r="D189" s="12" t="s">
        <v>121</v>
      </c>
      <c r="E189" s="13">
        <v>5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4" t="s">
        <v>17</v>
      </c>
      <c r="B190" s="13">
        <v>9</v>
      </c>
      <c r="C190" s="12" t="s">
        <v>268</v>
      </c>
      <c r="D190" s="12" t="s">
        <v>121</v>
      </c>
      <c r="E190" s="13">
        <v>4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4" t="s">
        <v>17</v>
      </c>
      <c r="B191" s="13">
        <v>10</v>
      </c>
      <c r="C191" s="12" t="s">
        <v>269</v>
      </c>
      <c r="D191" s="12" t="s">
        <v>115</v>
      </c>
      <c r="E191" s="13">
        <v>3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7" t="s">
        <v>18</v>
      </c>
      <c r="B192" s="6">
        <v>1</v>
      </c>
      <c r="C192" s="5" t="s">
        <v>203</v>
      </c>
      <c r="D192" s="5" t="s">
        <v>107</v>
      </c>
      <c r="E192" s="6">
        <v>14</v>
      </c>
      <c r="F192" s="30"/>
      <c r="G192" s="31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7" t="s">
        <v>18</v>
      </c>
      <c r="B193" s="6">
        <v>2</v>
      </c>
      <c r="C193" s="5" t="s">
        <v>270</v>
      </c>
      <c r="D193" s="5" t="s">
        <v>115</v>
      </c>
      <c r="E193" s="6">
        <v>12</v>
      </c>
      <c r="F193" s="30"/>
      <c r="G193" s="31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7" t="s">
        <v>18</v>
      </c>
      <c r="B194" s="6">
        <v>3</v>
      </c>
      <c r="C194" s="5" t="s">
        <v>271</v>
      </c>
      <c r="D194" s="5" t="s">
        <v>122</v>
      </c>
      <c r="E194" s="6">
        <v>10</v>
      </c>
      <c r="F194" s="30"/>
      <c r="G194" s="31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7" t="s">
        <v>18</v>
      </c>
      <c r="B195" s="6">
        <v>4</v>
      </c>
      <c r="C195" s="5" t="s">
        <v>272</v>
      </c>
      <c r="D195" s="5" t="s">
        <v>107</v>
      </c>
      <c r="E195" s="6">
        <v>9</v>
      </c>
      <c r="F195" s="30"/>
      <c r="G195" s="31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7" t="s">
        <v>18</v>
      </c>
      <c r="B196" s="6">
        <v>5</v>
      </c>
      <c r="C196" s="5" t="s">
        <v>170</v>
      </c>
      <c r="D196" s="5" t="s">
        <v>30</v>
      </c>
      <c r="E196" s="6">
        <v>8</v>
      </c>
      <c r="F196" s="30"/>
      <c r="G196" s="31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4" t="s">
        <v>18</v>
      </c>
      <c r="B197" s="13">
        <v>6</v>
      </c>
      <c r="C197" s="12" t="s">
        <v>273</v>
      </c>
      <c r="D197" s="12" t="s">
        <v>112</v>
      </c>
      <c r="E197" s="13">
        <v>7</v>
      </c>
      <c r="F197" s="30"/>
      <c r="G197" s="31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4" t="s">
        <v>18</v>
      </c>
      <c r="B198" s="13">
        <v>7</v>
      </c>
      <c r="C198" s="12" t="s">
        <v>274</v>
      </c>
      <c r="D198" s="12" t="s">
        <v>111</v>
      </c>
      <c r="E198" s="13">
        <v>6</v>
      </c>
      <c r="F198" s="30"/>
      <c r="G198" s="31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4" t="s">
        <v>18</v>
      </c>
      <c r="B199" s="13">
        <v>8</v>
      </c>
      <c r="C199" s="12" t="s">
        <v>275</v>
      </c>
      <c r="D199" s="12" t="s">
        <v>30</v>
      </c>
      <c r="E199" s="13">
        <v>5</v>
      </c>
      <c r="F199" s="30"/>
      <c r="G199" s="31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4" t="s">
        <v>18</v>
      </c>
      <c r="B200" s="13">
        <v>9</v>
      </c>
      <c r="C200" s="12" t="s">
        <v>276</v>
      </c>
      <c r="D200" s="12" t="s">
        <v>113</v>
      </c>
      <c r="E200" s="13">
        <v>4</v>
      </c>
      <c r="F200" s="30"/>
      <c r="G200" s="3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4" t="s">
        <v>18</v>
      </c>
      <c r="B201" s="13">
        <v>10</v>
      </c>
      <c r="C201" s="12" t="s">
        <v>206</v>
      </c>
      <c r="D201" s="12" t="s">
        <v>119</v>
      </c>
      <c r="E201" s="13">
        <v>3</v>
      </c>
      <c r="F201" s="30"/>
      <c r="G201" s="31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7" t="s">
        <v>19</v>
      </c>
      <c r="B202" s="6">
        <v>1</v>
      </c>
      <c r="C202" s="5" t="s">
        <v>142</v>
      </c>
      <c r="D202" s="5" t="s">
        <v>121</v>
      </c>
      <c r="E202" s="6">
        <v>14</v>
      </c>
      <c r="F202" s="3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7" t="s">
        <v>19</v>
      </c>
      <c r="B203" s="6">
        <v>2</v>
      </c>
      <c r="C203" s="5" t="s">
        <v>145</v>
      </c>
      <c r="D203" s="5" t="s">
        <v>107</v>
      </c>
      <c r="E203" s="6">
        <v>12</v>
      </c>
      <c r="F203" s="3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7" t="s">
        <v>19</v>
      </c>
      <c r="B204" s="6">
        <v>3</v>
      </c>
      <c r="C204" s="5" t="s">
        <v>144</v>
      </c>
      <c r="D204" s="5" t="s">
        <v>125</v>
      </c>
      <c r="E204" s="6">
        <v>10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7" t="s">
        <v>19</v>
      </c>
      <c r="B205" s="6">
        <v>4</v>
      </c>
      <c r="C205" s="5" t="s">
        <v>143</v>
      </c>
      <c r="D205" s="5" t="s">
        <v>107</v>
      </c>
      <c r="E205" s="6">
        <v>9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7" t="s">
        <v>19</v>
      </c>
      <c r="B206" s="6">
        <v>5</v>
      </c>
      <c r="C206" s="5" t="s">
        <v>510</v>
      </c>
      <c r="D206" s="5" t="s">
        <v>124</v>
      </c>
      <c r="E206" s="6">
        <v>8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4" t="s">
        <v>19</v>
      </c>
      <c r="B207" s="13">
        <v>6</v>
      </c>
      <c r="C207" s="12" t="s">
        <v>277</v>
      </c>
      <c r="D207" s="12" t="s">
        <v>115</v>
      </c>
      <c r="E207" s="13">
        <v>7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4" t="s">
        <v>19</v>
      </c>
      <c r="B208" s="13">
        <v>7</v>
      </c>
      <c r="C208" s="12"/>
      <c r="D208" s="12"/>
      <c r="E208" s="13">
        <v>6</v>
      </c>
      <c r="F208" s="10"/>
      <c r="G208" s="31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4" t="s">
        <v>19</v>
      </c>
      <c r="B209" s="13">
        <v>8</v>
      </c>
      <c r="C209" s="12"/>
      <c r="D209" s="12"/>
      <c r="E209" s="13">
        <v>5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4" t="s">
        <v>19</v>
      </c>
      <c r="B210" s="13">
        <v>9</v>
      </c>
      <c r="C210" s="12"/>
      <c r="D210" s="12"/>
      <c r="E210" s="13">
        <v>4</v>
      </c>
      <c r="F210" s="10"/>
      <c r="G210" s="31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4" t="s">
        <v>19</v>
      </c>
      <c r="B211" s="13">
        <v>10</v>
      </c>
      <c r="C211" s="12"/>
      <c r="D211" s="12"/>
      <c r="E211" s="13">
        <v>3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7" t="s">
        <v>71</v>
      </c>
      <c r="B212" s="6">
        <v>1</v>
      </c>
      <c r="C212" s="5" t="s">
        <v>278</v>
      </c>
      <c r="D212" s="5" t="s">
        <v>112</v>
      </c>
      <c r="E212" s="6">
        <v>14</v>
      </c>
      <c r="F212" s="3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7" t="s">
        <v>71</v>
      </c>
      <c r="B213" s="6">
        <v>2</v>
      </c>
      <c r="C213" s="5" t="s">
        <v>279</v>
      </c>
      <c r="D213" s="5" t="s">
        <v>120</v>
      </c>
      <c r="E213" s="6">
        <v>12</v>
      </c>
      <c r="F213" s="3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7" t="s">
        <v>71</v>
      </c>
      <c r="B214" s="6">
        <v>3</v>
      </c>
      <c r="C214" s="5" t="s">
        <v>280</v>
      </c>
      <c r="D214" s="5" t="s">
        <v>123</v>
      </c>
      <c r="E214" s="6">
        <v>10</v>
      </c>
      <c r="F214" s="3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7" t="s">
        <v>71</v>
      </c>
      <c r="B215" s="6">
        <v>4</v>
      </c>
      <c r="C215" s="5" t="s">
        <v>281</v>
      </c>
      <c r="D215" s="5" t="s">
        <v>115</v>
      </c>
      <c r="E215" s="6">
        <v>9</v>
      </c>
      <c r="F215" s="3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7" t="s">
        <v>71</v>
      </c>
      <c r="B216" s="6">
        <v>5</v>
      </c>
      <c r="C216" s="5" t="s">
        <v>282</v>
      </c>
      <c r="D216" s="5" t="s">
        <v>119</v>
      </c>
      <c r="E216" s="6">
        <v>8</v>
      </c>
      <c r="F216" s="3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4" t="s">
        <v>71</v>
      </c>
      <c r="B217" s="13">
        <v>6</v>
      </c>
      <c r="C217" s="12" t="s">
        <v>521</v>
      </c>
      <c r="D217" s="12" t="s">
        <v>113</v>
      </c>
      <c r="E217" s="13">
        <v>7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4" t="s">
        <v>71</v>
      </c>
      <c r="B218" s="13">
        <v>7</v>
      </c>
      <c r="C218" s="12" t="s">
        <v>522</v>
      </c>
      <c r="D218" s="12" t="s">
        <v>109</v>
      </c>
      <c r="E218" s="13">
        <v>6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4" t="s">
        <v>71</v>
      </c>
      <c r="B219" s="13">
        <v>8</v>
      </c>
      <c r="C219" s="14"/>
      <c r="D219" s="14"/>
      <c r="E219" s="13">
        <v>5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4" t="s">
        <v>71</v>
      </c>
      <c r="B220" s="13">
        <v>9</v>
      </c>
      <c r="C220" s="14"/>
      <c r="D220" s="14"/>
      <c r="E220" s="13">
        <v>4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4" t="s">
        <v>71</v>
      </c>
      <c r="B221" s="13">
        <v>10</v>
      </c>
      <c r="C221" s="14"/>
      <c r="D221" s="14"/>
      <c r="E221" s="13">
        <v>3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7" t="s">
        <v>95</v>
      </c>
      <c r="B222" s="6">
        <v>1</v>
      </c>
      <c r="C222" s="5" t="s">
        <v>112</v>
      </c>
      <c r="D222" s="5" t="s">
        <v>112</v>
      </c>
      <c r="E222" s="6">
        <v>30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7" t="s">
        <v>95</v>
      </c>
      <c r="B223" s="6">
        <v>2</v>
      </c>
      <c r="C223" s="5" t="s">
        <v>120</v>
      </c>
      <c r="D223" s="5" t="s">
        <v>120</v>
      </c>
      <c r="E223" s="6">
        <v>27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7" t="s">
        <v>95</v>
      </c>
      <c r="B224" s="6">
        <v>3</v>
      </c>
      <c r="C224" s="5" t="s">
        <v>123</v>
      </c>
      <c r="D224" s="5" t="s">
        <v>123</v>
      </c>
      <c r="E224" s="6">
        <v>24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7" t="s">
        <v>95</v>
      </c>
      <c r="B225" s="6">
        <v>4</v>
      </c>
      <c r="C225" s="5" t="s">
        <v>116</v>
      </c>
      <c r="D225" s="5" t="s">
        <v>116</v>
      </c>
      <c r="E225" s="6">
        <v>21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7" t="s">
        <v>95</v>
      </c>
      <c r="B226" s="6">
        <v>5</v>
      </c>
      <c r="C226" s="5" t="s">
        <v>115</v>
      </c>
      <c r="D226" s="5" t="s">
        <v>115</v>
      </c>
      <c r="E226" s="6">
        <v>18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4" t="s">
        <v>95</v>
      </c>
      <c r="B227" s="13">
        <v>6</v>
      </c>
      <c r="C227" s="12"/>
      <c r="D227" s="12"/>
      <c r="E227" s="13">
        <v>16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4" t="s">
        <v>95</v>
      </c>
      <c r="B228" s="13">
        <v>7</v>
      </c>
      <c r="C228" s="14"/>
      <c r="D228" s="14"/>
      <c r="E228" s="13">
        <v>14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4" t="s">
        <v>95</v>
      </c>
      <c r="B229" s="13">
        <v>8</v>
      </c>
      <c r="C229" s="14"/>
      <c r="D229" s="14"/>
      <c r="E229" s="13">
        <v>12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4" t="s">
        <v>95</v>
      </c>
      <c r="B230" s="13">
        <v>9</v>
      </c>
      <c r="C230" s="14"/>
      <c r="D230" s="14"/>
      <c r="E230" s="13">
        <v>10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4" t="s">
        <v>95</v>
      </c>
      <c r="B231" s="13">
        <v>10</v>
      </c>
      <c r="C231" s="14"/>
      <c r="D231" s="14"/>
      <c r="E231" s="13">
        <v>8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7" t="s">
        <v>20</v>
      </c>
      <c r="B232" s="6">
        <v>1</v>
      </c>
      <c r="C232" s="5" t="s">
        <v>110</v>
      </c>
      <c r="D232" s="5" t="s">
        <v>110</v>
      </c>
      <c r="E232" s="6">
        <v>10</v>
      </c>
      <c r="F232" s="30"/>
      <c r="G232" s="31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7" t="s">
        <v>20</v>
      </c>
      <c r="B233" s="6">
        <v>2</v>
      </c>
      <c r="C233" s="5" t="s">
        <v>115</v>
      </c>
      <c r="D233" s="5" t="s">
        <v>115</v>
      </c>
      <c r="E233" s="6">
        <v>9</v>
      </c>
      <c r="F233" s="30"/>
      <c r="G233" s="31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7" t="s">
        <v>20</v>
      </c>
      <c r="B234" s="6">
        <v>3</v>
      </c>
      <c r="C234" s="5" t="s">
        <v>123</v>
      </c>
      <c r="D234" s="5" t="s">
        <v>123</v>
      </c>
      <c r="E234" s="6">
        <v>8</v>
      </c>
      <c r="F234" s="30"/>
      <c r="G234" s="31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7" t="s">
        <v>20</v>
      </c>
      <c r="B235" s="6">
        <v>4</v>
      </c>
      <c r="C235" s="5" t="s">
        <v>120</v>
      </c>
      <c r="D235" s="5" t="s">
        <v>120</v>
      </c>
      <c r="E235" s="6">
        <v>7</v>
      </c>
      <c r="F235" s="30"/>
      <c r="G235" s="31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7" t="s">
        <v>20</v>
      </c>
      <c r="B236" s="6">
        <v>5</v>
      </c>
      <c r="C236" s="5" t="s">
        <v>119</v>
      </c>
      <c r="D236" s="5" t="s">
        <v>119</v>
      </c>
      <c r="E236" s="6">
        <v>6</v>
      </c>
      <c r="F236" s="30"/>
      <c r="G236" s="31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4" t="s">
        <v>20</v>
      </c>
      <c r="B237" s="13">
        <v>6</v>
      </c>
      <c r="C237" s="12" t="s">
        <v>112</v>
      </c>
      <c r="D237" s="12" t="s">
        <v>112</v>
      </c>
      <c r="E237" s="13">
        <v>5</v>
      </c>
      <c r="F237" s="30"/>
      <c r="G237" s="31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4" t="s">
        <v>20</v>
      </c>
      <c r="B238" s="13">
        <v>7</v>
      </c>
      <c r="C238" s="12" t="s">
        <v>107</v>
      </c>
      <c r="D238" s="12" t="s">
        <v>107</v>
      </c>
      <c r="E238" s="13">
        <v>4</v>
      </c>
      <c r="F238" s="30"/>
      <c r="G238" s="31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4" t="s">
        <v>20</v>
      </c>
      <c r="B239" s="13">
        <v>8</v>
      </c>
      <c r="C239" s="12"/>
      <c r="D239" s="12"/>
      <c r="E239" s="13">
        <v>3</v>
      </c>
      <c r="F239" s="30"/>
      <c r="G239" s="31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4" t="s">
        <v>20</v>
      </c>
      <c r="B240" s="13">
        <v>9</v>
      </c>
      <c r="C240" s="12"/>
      <c r="D240" s="12"/>
      <c r="E240" s="13">
        <v>2</v>
      </c>
      <c r="F240" s="30"/>
      <c r="G240" s="31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4" t="s">
        <v>20</v>
      </c>
      <c r="B241" s="13">
        <v>10</v>
      </c>
      <c r="C241" s="14"/>
      <c r="D241" s="14"/>
      <c r="E241" s="13">
        <v>1</v>
      </c>
      <c r="F241" s="30"/>
      <c r="G241" s="31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7" t="s">
        <v>82</v>
      </c>
      <c r="B242" s="6">
        <v>1</v>
      </c>
      <c r="C242" s="5" t="s">
        <v>123</v>
      </c>
      <c r="D242" s="5" t="s">
        <v>123</v>
      </c>
      <c r="E242" s="6">
        <v>10</v>
      </c>
      <c r="F242" s="30"/>
      <c r="G242" s="31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7" t="s">
        <v>82</v>
      </c>
      <c r="B243" s="6">
        <v>2</v>
      </c>
      <c r="C243" s="5" t="s">
        <v>112</v>
      </c>
      <c r="D243" s="5" t="s">
        <v>112</v>
      </c>
      <c r="E243" s="6">
        <v>9</v>
      </c>
      <c r="F243" s="30"/>
      <c r="G243" s="31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7" t="s">
        <v>82</v>
      </c>
      <c r="B244" s="6">
        <v>3</v>
      </c>
      <c r="C244" s="5" t="s">
        <v>111</v>
      </c>
      <c r="D244" s="5" t="s">
        <v>111</v>
      </c>
      <c r="E244" s="6">
        <v>8</v>
      </c>
      <c r="F244" s="30"/>
      <c r="G244" s="31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7" t="s">
        <v>82</v>
      </c>
      <c r="B245" s="6">
        <v>4</v>
      </c>
      <c r="C245" s="5" t="s">
        <v>115</v>
      </c>
      <c r="D245" s="5" t="s">
        <v>115</v>
      </c>
      <c r="E245" s="6">
        <v>7</v>
      </c>
      <c r="F245" s="30"/>
      <c r="G245" s="31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7" t="s">
        <v>82</v>
      </c>
      <c r="B246" s="6">
        <v>5</v>
      </c>
      <c r="C246" s="5" t="s">
        <v>119</v>
      </c>
      <c r="D246" s="5" t="s">
        <v>119</v>
      </c>
      <c r="E246" s="6">
        <v>6</v>
      </c>
      <c r="F246" s="30"/>
      <c r="G246" s="31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4" t="s">
        <v>82</v>
      </c>
      <c r="B247" s="13">
        <v>6</v>
      </c>
      <c r="C247" s="12"/>
      <c r="D247" s="12"/>
      <c r="E247" s="13">
        <v>5</v>
      </c>
      <c r="F247" s="30"/>
      <c r="G247" s="31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4" t="s">
        <v>82</v>
      </c>
      <c r="B248" s="13">
        <v>7</v>
      </c>
      <c r="C248" s="12"/>
      <c r="D248" s="12"/>
      <c r="E248" s="13">
        <v>4</v>
      </c>
      <c r="F248" s="30"/>
      <c r="G248" s="31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4" t="s">
        <v>82</v>
      </c>
      <c r="B249" s="13">
        <v>8</v>
      </c>
      <c r="C249" s="12"/>
      <c r="D249" s="12"/>
      <c r="E249" s="13">
        <v>3</v>
      </c>
      <c r="F249" s="30"/>
      <c r="G249" s="31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4" t="s">
        <v>82</v>
      </c>
      <c r="B250" s="13">
        <v>9</v>
      </c>
      <c r="C250" s="12"/>
      <c r="D250" s="12"/>
      <c r="E250" s="13">
        <v>2</v>
      </c>
      <c r="F250" s="30"/>
      <c r="G250" s="31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4" t="s">
        <v>82</v>
      </c>
      <c r="B251" s="13">
        <v>10</v>
      </c>
      <c r="C251" s="14"/>
      <c r="D251" s="14"/>
      <c r="E251" s="13">
        <v>1</v>
      </c>
      <c r="F251" s="30"/>
      <c r="G251" s="31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7" t="s">
        <v>72</v>
      </c>
      <c r="B252" s="6">
        <v>1</v>
      </c>
      <c r="C252" s="5" t="s">
        <v>177</v>
      </c>
      <c r="D252" s="5" t="s">
        <v>113</v>
      </c>
      <c r="E252" s="6">
        <v>12</v>
      </c>
      <c r="F252" s="3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7" t="s">
        <v>72</v>
      </c>
      <c r="B253" s="6">
        <v>2</v>
      </c>
      <c r="C253" s="5" t="s">
        <v>224</v>
      </c>
      <c r="D253" s="5" t="s">
        <v>115</v>
      </c>
      <c r="E253" s="6">
        <v>10</v>
      </c>
      <c r="F253" s="3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7" t="s">
        <v>72</v>
      </c>
      <c r="B254" s="6">
        <v>3</v>
      </c>
      <c r="C254" s="5" t="s">
        <v>172</v>
      </c>
      <c r="D254" s="5" t="s">
        <v>119</v>
      </c>
      <c r="E254" s="6">
        <v>9</v>
      </c>
      <c r="F254" s="30"/>
      <c r="G254" s="31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7" t="s">
        <v>72</v>
      </c>
      <c r="B255" s="6">
        <v>4</v>
      </c>
      <c r="C255" s="5" t="s">
        <v>285</v>
      </c>
      <c r="D255" s="5" t="s">
        <v>112</v>
      </c>
      <c r="E255" s="6">
        <v>8</v>
      </c>
      <c r="F255" s="30"/>
      <c r="G255" s="31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7" t="s">
        <v>72</v>
      </c>
      <c r="B256" s="6">
        <v>5</v>
      </c>
      <c r="C256" s="5" t="s">
        <v>180</v>
      </c>
      <c r="D256" s="5" t="s">
        <v>113</v>
      </c>
      <c r="E256" s="6">
        <v>7</v>
      </c>
      <c r="F256" s="30"/>
      <c r="G256" s="31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4" t="s">
        <v>72</v>
      </c>
      <c r="B257" s="13">
        <v>6</v>
      </c>
      <c r="C257" s="12" t="s">
        <v>286</v>
      </c>
      <c r="D257" s="12" t="s">
        <v>119</v>
      </c>
      <c r="E257" s="13">
        <v>6</v>
      </c>
      <c r="F257" s="31"/>
      <c r="G257" s="31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4" t="s">
        <v>72</v>
      </c>
      <c r="B258" s="13">
        <v>7</v>
      </c>
      <c r="C258" s="12" t="s">
        <v>218</v>
      </c>
      <c r="D258" s="12" t="s">
        <v>113</v>
      </c>
      <c r="E258" s="13">
        <v>5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4" t="s">
        <v>72</v>
      </c>
      <c r="B259" s="13">
        <v>8</v>
      </c>
      <c r="C259" s="12" t="s">
        <v>287</v>
      </c>
      <c r="D259" s="12" t="s">
        <v>119</v>
      </c>
      <c r="E259" s="13">
        <v>4</v>
      </c>
      <c r="F259" s="10"/>
      <c r="G259" s="31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4" t="s">
        <v>72</v>
      </c>
      <c r="B260" s="13">
        <v>9</v>
      </c>
      <c r="C260" s="12" t="s">
        <v>176</v>
      </c>
      <c r="D260" s="12" t="s">
        <v>109</v>
      </c>
      <c r="E260" s="13">
        <v>3</v>
      </c>
      <c r="F260" s="10"/>
      <c r="G260" s="31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4" t="s">
        <v>72</v>
      </c>
      <c r="B261" s="13">
        <v>10</v>
      </c>
      <c r="C261" s="12" t="s">
        <v>288</v>
      </c>
      <c r="D261" s="12" t="s">
        <v>112</v>
      </c>
      <c r="E261" s="13">
        <v>2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7" t="s">
        <v>21</v>
      </c>
      <c r="B262" s="6">
        <v>1</v>
      </c>
      <c r="C262" s="5" t="s">
        <v>226</v>
      </c>
      <c r="D262" s="5" t="s">
        <v>124</v>
      </c>
      <c r="E262" s="6">
        <v>12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7" t="s">
        <v>21</v>
      </c>
      <c r="B263" s="6">
        <v>2</v>
      </c>
      <c r="C263" s="5" t="s">
        <v>227</v>
      </c>
      <c r="D263" s="5" t="s">
        <v>115</v>
      </c>
      <c r="E263" s="6">
        <v>10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7" t="s">
        <v>21</v>
      </c>
      <c r="B264" s="6">
        <v>3</v>
      </c>
      <c r="C264" s="5" t="s">
        <v>289</v>
      </c>
      <c r="D264" s="5" t="s">
        <v>112</v>
      </c>
      <c r="E264" s="6">
        <v>9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7" t="s">
        <v>21</v>
      </c>
      <c r="B265" s="6">
        <v>4</v>
      </c>
      <c r="C265" s="5" t="s">
        <v>520</v>
      </c>
      <c r="D265" s="5" t="s">
        <v>119</v>
      </c>
      <c r="E265" s="6">
        <v>8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7" t="s">
        <v>21</v>
      </c>
      <c r="B266" s="6">
        <v>5</v>
      </c>
      <c r="C266" s="5" t="s">
        <v>225</v>
      </c>
      <c r="D266" s="5" t="s">
        <v>112</v>
      </c>
      <c r="E266" s="6">
        <v>7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4" t="s">
        <v>21</v>
      </c>
      <c r="B267" s="13">
        <v>6</v>
      </c>
      <c r="C267" s="12" t="s">
        <v>290</v>
      </c>
      <c r="D267" s="12" t="s">
        <v>107</v>
      </c>
      <c r="E267" s="13">
        <v>6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4" t="s">
        <v>21</v>
      </c>
      <c r="B268" s="13">
        <v>7</v>
      </c>
      <c r="C268" s="12" t="s">
        <v>291</v>
      </c>
      <c r="D268" s="12" t="s">
        <v>112</v>
      </c>
      <c r="E268" s="13">
        <v>5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>
      <c r="A269" s="14" t="s">
        <v>21</v>
      </c>
      <c r="B269" s="13">
        <v>8</v>
      </c>
      <c r="C269" s="12" t="s">
        <v>292</v>
      </c>
      <c r="D269" s="12" t="s">
        <v>111</v>
      </c>
      <c r="E269" s="13">
        <v>4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4" t="s">
        <v>21</v>
      </c>
      <c r="B270" s="13">
        <v>9</v>
      </c>
      <c r="C270" s="12" t="s">
        <v>293</v>
      </c>
      <c r="D270" s="12" t="s">
        <v>109</v>
      </c>
      <c r="E270" s="13">
        <v>3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4" t="s">
        <v>21</v>
      </c>
      <c r="B271" s="13">
        <v>10</v>
      </c>
      <c r="C271" s="12" t="s">
        <v>188</v>
      </c>
      <c r="D271" s="12" t="s">
        <v>119</v>
      </c>
      <c r="E271" s="13">
        <v>2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7" t="s">
        <v>22</v>
      </c>
      <c r="B272" s="6">
        <v>1</v>
      </c>
      <c r="C272" s="5" t="s">
        <v>294</v>
      </c>
      <c r="D272" s="5" t="s">
        <v>124</v>
      </c>
      <c r="E272" s="6">
        <v>12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7" t="s">
        <v>22</v>
      </c>
      <c r="B273" s="6">
        <v>2</v>
      </c>
      <c r="C273" s="5" t="s">
        <v>236</v>
      </c>
      <c r="D273" s="5" t="s">
        <v>113</v>
      </c>
      <c r="E273" s="6">
        <v>10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7" t="s">
        <v>22</v>
      </c>
      <c r="B274" s="6">
        <v>3</v>
      </c>
      <c r="C274" s="5" t="s">
        <v>265</v>
      </c>
      <c r="D274" s="5" t="s">
        <v>107</v>
      </c>
      <c r="E274" s="6">
        <v>9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7" t="s">
        <v>22</v>
      </c>
      <c r="B275" s="6">
        <v>4</v>
      </c>
      <c r="C275" s="5" t="s">
        <v>295</v>
      </c>
      <c r="D275" s="5" t="s">
        <v>111</v>
      </c>
      <c r="E275" s="6">
        <v>8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7" t="s">
        <v>22</v>
      </c>
      <c r="B276" s="6">
        <v>5</v>
      </c>
      <c r="C276" s="5" t="s">
        <v>296</v>
      </c>
      <c r="D276" s="5" t="s">
        <v>107</v>
      </c>
      <c r="E276" s="6">
        <v>7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4" t="s">
        <v>22</v>
      </c>
      <c r="B277" s="13">
        <v>6</v>
      </c>
      <c r="C277" s="12" t="s">
        <v>297</v>
      </c>
      <c r="D277" s="12" t="s">
        <v>112</v>
      </c>
      <c r="E277" s="13">
        <v>6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4" t="s">
        <v>22</v>
      </c>
      <c r="B278" s="13">
        <v>7</v>
      </c>
      <c r="C278" s="12" t="s">
        <v>298</v>
      </c>
      <c r="D278" s="12" t="s">
        <v>107</v>
      </c>
      <c r="E278" s="13">
        <v>5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4" t="s">
        <v>22</v>
      </c>
      <c r="B279" s="13">
        <v>8</v>
      </c>
      <c r="C279" s="12" t="s">
        <v>299</v>
      </c>
      <c r="D279" s="12" t="s">
        <v>113</v>
      </c>
      <c r="E279" s="13">
        <v>4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4" t="s">
        <v>22</v>
      </c>
      <c r="B280" s="13">
        <v>9</v>
      </c>
      <c r="C280" s="12" t="s">
        <v>300</v>
      </c>
      <c r="D280" s="12" t="s">
        <v>119</v>
      </c>
      <c r="E280" s="13">
        <v>3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4" t="s">
        <v>22</v>
      </c>
      <c r="B281" s="13">
        <v>10</v>
      </c>
      <c r="C281" s="12" t="s">
        <v>195</v>
      </c>
      <c r="D281" s="12" t="s">
        <v>119</v>
      </c>
      <c r="E281" s="13">
        <v>2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7" t="s">
        <v>23</v>
      </c>
      <c r="B282" s="6">
        <v>1</v>
      </c>
      <c r="C282" s="5" t="s">
        <v>301</v>
      </c>
      <c r="D282" s="5" t="s">
        <v>107</v>
      </c>
      <c r="E282" s="6">
        <v>12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7" t="s">
        <v>23</v>
      </c>
      <c r="B283" s="6">
        <v>2</v>
      </c>
      <c r="C283" s="5" t="s">
        <v>302</v>
      </c>
      <c r="D283" s="5" t="s">
        <v>107</v>
      </c>
      <c r="E283" s="6">
        <v>10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7" t="s">
        <v>23</v>
      </c>
      <c r="B284" s="6">
        <v>3</v>
      </c>
      <c r="C284" s="5" t="s">
        <v>202</v>
      </c>
      <c r="D284" s="5" t="s">
        <v>107</v>
      </c>
      <c r="E284" s="6">
        <v>9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7" t="s">
        <v>23</v>
      </c>
      <c r="B285" s="6">
        <v>4</v>
      </c>
      <c r="C285" s="5" t="s">
        <v>303</v>
      </c>
      <c r="D285" s="5" t="s">
        <v>115</v>
      </c>
      <c r="E285" s="6">
        <v>8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7" t="s">
        <v>23</v>
      </c>
      <c r="B286" s="6">
        <v>5</v>
      </c>
      <c r="C286" s="5" t="s">
        <v>170</v>
      </c>
      <c r="D286" s="5" t="s">
        <v>30</v>
      </c>
      <c r="E286" s="6">
        <v>7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4" t="s">
        <v>23</v>
      </c>
      <c r="B287" s="13">
        <v>6</v>
      </c>
      <c r="C287" s="12" t="s">
        <v>304</v>
      </c>
      <c r="D287" s="12" t="s">
        <v>115</v>
      </c>
      <c r="E287" s="13">
        <v>6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4" t="s">
        <v>23</v>
      </c>
      <c r="B288" s="13">
        <v>7</v>
      </c>
      <c r="C288" s="12" t="s">
        <v>305</v>
      </c>
      <c r="D288" s="12" t="s">
        <v>113</v>
      </c>
      <c r="E288" s="13">
        <v>5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4" t="s">
        <v>23</v>
      </c>
      <c r="B289" s="13">
        <v>8</v>
      </c>
      <c r="C289" s="12" t="s">
        <v>306</v>
      </c>
      <c r="D289" s="12" t="s">
        <v>119</v>
      </c>
      <c r="E289" s="13">
        <v>4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4" t="s">
        <v>23</v>
      </c>
      <c r="B290" s="13">
        <v>9</v>
      </c>
      <c r="C290" s="12" t="s">
        <v>307</v>
      </c>
      <c r="D290" s="12" t="s">
        <v>113</v>
      </c>
      <c r="E290" s="13">
        <v>3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4" t="s">
        <v>23</v>
      </c>
      <c r="B291" s="13">
        <v>10</v>
      </c>
      <c r="C291" s="12" t="s">
        <v>308</v>
      </c>
      <c r="D291" s="12" t="s">
        <v>112</v>
      </c>
      <c r="E291" s="13">
        <v>2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7" t="s">
        <v>73</v>
      </c>
      <c r="B292" s="6">
        <v>1</v>
      </c>
      <c r="C292" s="5" t="s">
        <v>309</v>
      </c>
      <c r="D292" s="5" t="s">
        <v>112</v>
      </c>
      <c r="E292" s="6">
        <v>10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7" t="s">
        <v>73</v>
      </c>
      <c r="B293" s="6">
        <v>2</v>
      </c>
      <c r="C293" s="5" t="s">
        <v>310</v>
      </c>
      <c r="D293" s="5" t="s">
        <v>112</v>
      </c>
      <c r="E293" s="6">
        <v>9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7" t="s">
        <v>73</v>
      </c>
      <c r="B294" s="6">
        <v>3</v>
      </c>
      <c r="C294" s="5" t="s">
        <v>219</v>
      </c>
      <c r="D294" s="5" t="s">
        <v>115</v>
      </c>
      <c r="E294" s="6">
        <v>8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7" t="s">
        <v>73</v>
      </c>
      <c r="B295" s="6">
        <v>4</v>
      </c>
      <c r="C295" s="5" t="s">
        <v>286</v>
      </c>
      <c r="D295" s="5" t="s">
        <v>119</v>
      </c>
      <c r="E295" s="6">
        <v>7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7" t="s">
        <v>73</v>
      </c>
      <c r="B296" s="6">
        <v>5</v>
      </c>
      <c r="C296" s="5" t="s">
        <v>287</v>
      </c>
      <c r="D296" s="5" t="s">
        <v>119</v>
      </c>
      <c r="E296" s="6">
        <v>6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4" t="s">
        <v>73</v>
      </c>
      <c r="B297" s="13">
        <v>6</v>
      </c>
      <c r="C297" s="12" t="s">
        <v>285</v>
      </c>
      <c r="D297" s="12" t="s">
        <v>112</v>
      </c>
      <c r="E297" s="13">
        <v>5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4" t="s">
        <v>73</v>
      </c>
      <c r="B298" s="13">
        <v>7</v>
      </c>
      <c r="C298" s="12" t="s">
        <v>177</v>
      </c>
      <c r="D298" s="12" t="s">
        <v>113</v>
      </c>
      <c r="E298" s="13">
        <v>4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4" t="s">
        <v>73</v>
      </c>
      <c r="B299" s="13">
        <v>8</v>
      </c>
      <c r="C299" s="12" t="s">
        <v>311</v>
      </c>
      <c r="D299" s="12" t="s">
        <v>121</v>
      </c>
      <c r="E299" s="13">
        <v>3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4" t="s">
        <v>73</v>
      </c>
      <c r="B300" s="13">
        <v>9</v>
      </c>
      <c r="C300" s="12" t="s">
        <v>176</v>
      </c>
      <c r="D300" s="12" t="s">
        <v>109</v>
      </c>
      <c r="E300" s="13">
        <v>2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4" t="s">
        <v>73</v>
      </c>
      <c r="B301" s="13">
        <v>10</v>
      </c>
      <c r="C301" s="12" t="s">
        <v>312</v>
      </c>
      <c r="D301" s="12" t="s">
        <v>123</v>
      </c>
      <c r="E301" s="13">
        <v>1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>
      <c r="A302" s="7" t="s">
        <v>26</v>
      </c>
      <c r="B302" s="6">
        <v>1</v>
      </c>
      <c r="C302" s="5" t="s">
        <v>313</v>
      </c>
      <c r="D302" s="5" t="s">
        <v>111</v>
      </c>
      <c r="E302" s="6">
        <v>10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7" t="s">
        <v>26</v>
      </c>
      <c r="B303" s="6">
        <v>2</v>
      </c>
      <c r="C303" s="5" t="s">
        <v>227</v>
      </c>
      <c r="D303" s="5" t="s">
        <v>115</v>
      </c>
      <c r="E303" s="6">
        <v>9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7" t="s">
        <v>26</v>
      </c>
      <c r="B304" s="6">
        <v>3</v>
      </c>
      <c r="C304" s="5" t="s">
        <v>229</v>
      </c>
      <c r="D304" s="5" t="s">
        <v>119</v>
      </c>
      <c r="E304" s="6">
        <v>8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7" t="s">
        <v>26</v>
      </c>
      <c r="B305" s="6">
        <v>4</v>
      </c>
      <c r="C305" s="5" t="s">
        <v>225</v>
      </c>
      <c r="D305" s="5" t="s">
        <v>112</v>
      </c>
      <c r="E305" s="6">
        <v>7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7" t="s">
        <v>26</v>
      </c>
      <c r="B306" s="6">
        <v>5</v>
      </c>
      <c r="C306" s="5" t="s">
        <v>232</v>
      </c>
      <c r="D306" s="5" t="s">
        <v>107</v>
      </c>
      <c r="E306" s="6">
        <v>6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4" t="s">
        <v>26</v>
      </c>
      <c r="B307" s="13">
        <v>6</v>
      </c>
      <c r="C307" s="12" t="s">
        <v>293</v>
      </c>
      <c r="D307" s="12" t="s">
        <v>109</v>
      </c>
      <c r="E307" s="13">
        <v>5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4" t="s">
        <v>26</v>
      </c>
      <c r="B308" s="13">
        <v>7</v>
      </c>
      <c r="C308" s="12" t="s">
        <v>291</v>
      </c>
      <c r="D308" s="12" t="s">
        <v>112</v>
      </c>
      <c r="E308" s="13">
        <v>4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4" t="s">
        <v>26</v>
      </c>
      <c r="B309" s="13">
        <v>8</v>
      </c>
      <c r="C309" s="12" t="s">
        <v>314</v>
      </c>
      <c r="D309" s="12" t="s">
        <v>125</v>
      </c>
      <c r="E309" s="13">
        <v>3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4" t="s">
        <v>26</v>
      </c>
      <c r="B310" s="13">
        <v>9</v>
      </c>
      <c r="C310" s="12" t="s">
        <v>315</v>
      </c>
      <c r="D310" s="12" t="s">
        <v>125</v>
      </c>
      <c r="E310" s="13">
        <v>2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4" t="s">
        <v>26</v>
      </c>
      <c r="B311" s="13">
        <v>10</v>
      </c>
      <c r="C311" s="12" t="s">
        <v>316</v>
      </c>
      <c r="D311" s="12" t="s">
        <v>112</v>
      </c>
      <c r="E311" s="13">
        <v>1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7" t="s">
        <v>27</v>
      </c>
      <c r="B312" s="6">
        <v>1</v>
      </c>
      <c r="C312" s="5" t="s">
        <v>317</v>
      </c>
      <c r="D312" s="5" t="s">
        <v>115</v>
      </c>
      <c r="E312" s="6">
        <v>10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7" t="s">
        <v>27</v>
      </c>
      <c r="B313" s="6">
        <v>2</v>
      </c>
      <c r="C313" s="5" t="s">
        <v>197</v>
      </c>
      <c r="D313" s="5" t="s">
        <v>107</v>
      </c>
      <c r="E313" s="6">
        <v>9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7" t="s">
        <v>27</v>
      </c>
      <c r="B314" s="6">
        <v>3</v>
      </c>
      <c r="C314" s="5" t="s">
        <v>298</v>
      </c>
      <c r="D314" s="5" t="s">
        <v>107</v>
      </c>
      <c r="E314" s="6">
        <v>8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7" t="s">
        <v>27</v>
      </c>
      <c r="B315" s="6">
        <v>4</v>
      </c>
      <c r="C315" s="5" t="s">
        <v>318</v>
      </c>
      <c r="D315" s="5" t="s">
        <v>113</v>
      </c>
      <c r="E315" s="6">
        <v>7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7" t="s">
        <v>27</v>
      </c>
      <c r="B316" s="6">
        <v>5</v>
      </c>
      <c r="C316" s="5" t="s">
        <v>236</v>
      </c>
      <c r="D316" s="5" t="s">
        <v>113</v>
      </c>
      <c r="E316" s="6">
        <v>6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4" t="s">
        <v>27</v>
      </c>
      <c r="B317" s="13">
        <v>6</v>
      </c>
      <c r="C317" s="12" t="s">
        <v>299</v>
      </c>
      <c r="D317" s="12" t="s">
        <v>113</v>
      </c>
      <c r="E317" s="13">
        <v>5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4" t="s">
        <v>27</v>
      </c>
      <c r="B318" s="13">
        <v>7</v>
      </c>
      <c r="C318" s="12" t="s">
        <v>195</v>
      </c>
      <c r="D318" s="12" t="s">
        <v>119</v>
      </c>
      <c r="E318" s="13">
        <v>4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4" t="s">
        <v>27</v>
      </c>
      <c r="B319" s="13">
        <v>8</v>
      </c>
      <c r="C319" s="12" t="s">
        <v>319</v>
      </c>
      <c r="D319" s="12" t="s">
        <v>115</v>
      </c>
      <c r="E319" s="13">
        <v>3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4" t="s">
        <v>27</v>
      </c>
      <c r="B320" s="13">
        <v>9</v>
      </c>
      <c r="C320" s="12" t="s">
        <v>320</v>
      </c>
      <c r="D320" s="12" t="s">
        <v>116</v>
      </c>
      <c r="E320" s="13">
        <v>2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4" t="s">
        <v>27</v>
      </c>
      <c r="B321" s="13">
        <v>10</v>
      </c>
      <c r="C321" s="12" t="s">
        <v>262</v>
      </c>
      <c r="D321" s="12" t="s">
        <v>112</v>
      </c>
      <c r="E321" s="13">
        <v>1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7" t="s">
        <v>29</v>
      </c>
      <c r="B322" s="6">
        <v>1</v>
      </c>
      <c r="C322" s="5" t="s">
        <v>301</v>
      </c>
      <c r="D322" s="5" t="s">
        <v>107</v>
      </c>
      <c r="E322" s="6">
        <v>10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7" t="s">
        <v>29</v>
      </c>
      <c r="B323" s="6">
        <v>2</v>
      </c>
      <c r="C323" s="5" t="s">
        <v>303</v>
      </c>
      <c r="D323" s="5" t="s">
        <v>115</v>
      </c>
      <c r="E323" s="6">
        <v>9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7" t="s">
        <v>29</v>
      </c>
      <c r="B324" s="6">
        <v>3</v>
      </c>
      <c r="C324" s="5" t="s">
        <v>321</v>
      </c>
      <c r="D324" s="5" t="s">
        <v>116</v>
      </c>
      <c r="E324" s="6">
        <v>8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7" t="s">
        <v>29</v>
      </c>
      <c r="B325" s="6">
        <v>4</v>
      </c>
      <c r="C325" s="5" t="s">
        <v>304</v>
      </c>
      <c r="D325" s="5" t="s">
        <v>115</v>
      </c>
      <c r="E325" s="6">
        <v>7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7" t="s">
        <v>29</v>
      </c>
      <c r="B326" s="6">
        <v>5</v>
      </c>
      <c r="C326" s="5" t="s">
        <v>322</v>
      </c>
      <c r="D326" s="5" t="s">
        <v>107</v>
      </c>
      <c r="E326" s="6">
        <v>6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4" t="s">
        <v>29</v>
      </c>
      <c r="B327" s="13">
        <v>6</v>
      </c>
      <c r="C327" s="54" t="s">
        <v>323</v>
      </c>
      <c r="D327" s="12" t="s">
        <v>113</v>
      </c>
      <c r="E327" s="13">
        <v>5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4" t="s">
        <v>29</v>
      </c>
      <c r="B328" s="13">
        <v>7</v>
      </c>
      <c r="C328" s="12" t="s">
        <v>324</v>
      </c>
      <c r="D328" s="12" t="s">
        <v>107</v>
      </c>
      <c r="E328" s="13">
        <v>4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4" t="s">
        <v>29</v>
      </c>
      <c r="B329" s="13">
        <v>8</v>
      </c>
      <c r="C329" s="12" t="s">
        <v>325</v>
      </c>
      <c r="D329" s="12" t="s">
        <v>121</v>
      </c>
      <c r="E329" s="13">
        <v>3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4" t="s">
        <v>29</v>
      </c>
      <c r="B330" s="13">
        <v>9</v>
      </c>
      <c r="C330" s="12" t="s">
        <v>326</v>
      </c>
      <c r="D330" s="12" t="s">
        <v>122</v>
      </c>
      <c r="E330" s="13">
        <v>2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4" t="s">
        <v>29</v>
      </c>
      <c r="B331" s="13">
        <v>10</v>
      </c>
      <c r="C331" s="12" t="s">
        <v>327</v>
      </c>
      <c r="D331" s="12" t="s">
        <v>119</v>
      </c>
      <c r="E331" s="13">
        <v>1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7" t="s">
        <v>74</v>
      </c>
      <c r="B332" s="6">
        <v>1</v>
      </c>
      <c r="C332" s="5" t="s">
        <v>235</v>
      </c>
      <c r="D332" s="5" t="s">
        <v>119</v>
      </c>
      <c r="E332" s="6">
        <v>10</v>
      </c>
      <c r="F332" s="30"/>
      <c r="G332" s="31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7" t="s">
        <v>74</v>
      </c>
      <c r="B333" s="6">
        <v>2</v>
      </c>
      <c r="C333" s="5" t="s">
        <v>328</v>
      </c>
      <c r="D333" s="5" t="s">
        <v>109</v>
      </c>
      <c r="E333" s="6">
        <v>9</v>
      </c>
      <c r="F333" s="30"/>
      <c r="G333" s="31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7" t="s">
        <v>74</v>
      </c>
      <c r="B334" s="6">
        <v>3</v>
      </c>
      <c r="C334" s="5" t="s">
        <v>329</v>
      </c>
      <c r="D334" s="5" t="s">
        <v>112</v>
      </c>
      <c r="E334" s="6">
        <v>8</v>
      </c>
      <c r="F334" s="30"/>
      <c r="G334" s="31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>
      <c r="A335" s="7" t="s">
        <v>74</v>
      </c>
      <c r="B335" s="6">
        <v>4</v>
      </c>
      <c r="C335" s="5" t="s">
        <v>330</v>
      </c>
      <c r="D335" s="5" t="s">
        <v>123</v>
      </c>
      <c r="E335" s="6">
        <v>7</v>
      </c>
      <c r="F335" s="30"/>
      <c r="G335" s="31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7" t="s">
        <v>74</v>
      </c>
      <c r="B336" s="6">
        <v>5</v>
      </c>
      <c r="C336" s="5" t="s">
        <v>331</v>
      </c>
      <c r="D336" s="5" t="s">
        <v>120</v>
      </c>
      <c r="E336" s="6">
        <v>6</v>
      </c>
      <c r="F336" s="30"/>
      <c r="G336" s="31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4" t="s">
        <v>74</v>
      </c>
      <c r="B337" s="13">
        <v>6</v>
      </c>
      <c r="C337" s="57" t="s">
        <v>241</v>
      </c>
      <c r="D337" s="12" t="s">
        <v>24</v>
      </c>
      <c r="E337" s="13">
        <v>5</v>
      </c>
      <c r="F337" s="30"/>
      <c r="G337" s="31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4" t="s">
        <v>74</v>
      </c>
      <c r="B338" s="13">
        <v>7</v>
      </c>
      <c r="C338" s="12" t="s">
        <v>332</v>
      </c>
      <c r="D338" s="12" t="s">
        <v>124</v>
      </c>
      <c r="E338" s="13">
        <v>4</v>
      </c>
      <c r="F338" s="30"/>
      <c r="G338" s="31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4" t="s">
        <v>74</v>
      </c>
      <c r="B339" s="13">
        <v>8</v>
      </c>
      <c r="C339" s="12"/>
      <c r="D339" s="12"/>
      <c r="E339" s="13">
        <v>3</v>
      </c>
      <c r="F339" s="30"/>
      <c r="G339" s="31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4" t="s">
        <v>74</v>
      </c>
      <c r="B340" s="13">
        <v>9</v>
      </c>
      <c r="C340" s="12"/>
      <c r="D340" s="12"/>
      <c r="E340" s="13">
        <v>2</v>
      </c>
      <c r="F340" s="30"/>
      <c r="G340" s="31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4" t="s">
        <v>74</v>
      </c>
      <c r="B341" s="13">
        <v>10</v>
      </c>
      <c r="C341" s="12"/>
      <c r="D341" s="12"/>
      <c r="E341" s="13">
        <v>1</v>
      </c>
      <c r="F341" s="30"/>
      <c r="G341" s="31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7" t="s">
        <v>33</v>
      </c>
      <c r="B342" s="6">
        <v>1</v>
      </c>
      <c r="C342" s="42" t="s">
        <v>322</v>
      </c>
      <c r="D342" s="5" t="s">
        <v>107</v>
      </c>
      <c r="E342" s="6">
        <v>14</v>
      </c>
      <c r="F342" s="30"/>
      <c r="G342" s="31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7" t="s">
        <v>33</v>
      </c>
      <c r="B343" s="6">
        <v>2</v>
      </c>
      <c r="C343" s="5" t="s">
        <v>333</v>
      </c>
      <c r="D343" s="5" t="s">
        <v>107</v>
      </c>
      <c r="E343" s="6">
        <v>12</v>
      </c>
      <c r="F343" s="30"/>
      <c r="G343" s="31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7" t="s">
        <v>33</v>
      </c>
      <c r="B344" s="6">
        <v>3</v>
      </c>
      <c r="C344" s="5" t="s">
        <v>334</v>
      </c>
      <c r="D344" s="5" t="s">
        <v>119</v>
      </c>
      <c r="E344" s="6">
        <v>10</v>
      </c>
      <c r="F344" s="30"/>
      <c r="G344" s="31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7" t="s">
        <v>33</v>
      </c>
      <c r="B345" s="6">
        <v>4</v>
      </c>
      <c r="C345" s="5" t="s">
        <v>206</v>
      </c>
      <c r="D345" s="5" t="s">
        <v>119</v>
      </c>
      <c r="E345" s="6">
        <v>9</v>
      </c>
      <c r="F345" s="30"/>
      <c r="G345" s="31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7" t="s">
        <v>33</v>
      </c>
      <c r="B346" s="6">
        <v>5</v>
      </c>
      <c r="C346" s="5" t="s">
        <v>335</v>
      </c>
      <c r="D346" s="5" t="s">
        <v>112</v>
      </c>
      <c r="E346" s="6">
        <v>8</v>
      </c>
      <c r="F346" s="30"/>
      <c r="G346" s="31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4" t="s">
        <v>33</v>
      </c>
      <c r="B347" s="13">
        <v>6</v>
      </c>
      <c r="C347" s="12" t="s">
        <v>336</v>
      </c>
      <c r="D347" s="12" t="s">
        <v>121</v>
      </c>
      <c r="E347" s="13">
        <v>7</v>
      </c>
      <c r="F347" s="30"/>
      <c r="G347" s="31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4" t="s">
        <v>33</v>
      </c>
      <c r="B348" s="13">
        <v>7</v>
      </c>
      <c r="C348" s="12" t="s">
        <v>276</v>
      </c>
      <c r="D348" s="12" t="s">
        <v>113</v>
      </c>
      <c r="E348" s="13">
        <v>6</v>
      </c>
      <c r="F348" s="30"/>
      <c r="G348" s="31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4" t="s">
        <v>33</v>
      </c>
      <c r="B349" s="13">
        <v>8</v>
      </c>
      <c r="C349" s="14"/>
      <c r="D349" s="14"/>
      <c r="E349" s="13">
        <v>5</v>
      </c>
      <c r="F349" s="30"/>
      <c r="G349" s="31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4" t="s">
        <v>33</v>
      </c>
      <c r="B350" s="13">
        <v>9</v>
      </c>
      <c r="C350" s="14"/>
      <c r="D350" s="14"/>
      <c r="E350" s="13">
        <v>4</v>
      </c>
      <c r="F350" s="30"/>
      <c r="G350" s="31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4" t="s">
        <v>33</v>
      </c>
      <c r="B351" s="13">
        <v>10</v>
      </c>
      <c r="C351" s="14"/>
      <c r="D351" s="14"/>
      <c r="E351" s="13">
        <v>3</v>
      </c>
      <c r="F351" s="30"/>
      <c r="G351" s="31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7" t="s">
        <v>75</v>
      </c>
      <c r="B352" s="6">
        <v>1</v>
      </c>
      <c r="C352" s="58" t="s">
        <v>337</v>
      </c>
      <c r="D352" s="5" t="s">
        <v>123</v>
      </c>
      <c r="E352" s="6">
        <v>10</v>
      </c>
      <c r="F352" s="30"/>
      <c r="G352" s="31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7" t="s">
        <v>75</v>
      </c>
      <c r="B353" s="6">
        <v>2</v>
      </c>
      <c r="C353" s="5" t="s">
        <v>338</v>
      </c>
      <c r="D353" s="5" t="s">
        <v>112</v>
      </c>
      <c r="E353" s="6">
        <v>9</v>
      </c>
      <c r="F353" s="30"/>
      <c r="G353" s="31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7" t="s">
        <v>75</v>
      </c>
      <c r="B354" s="6">
        <v>3</v>
      </c>
      <c r="C354" s="5" t="s">
        <v>339</v>
      </c>
      <c r="D354" s="5" t="s">
        <v>109</v>
      </c>
      <c r="E354" s="6">
        <v>8</v>
      </c>
      <c r="F354" s="30"/>
      <c r="G354" s="31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7" t="s">
        <v>75</v>
      </c>
      <c r="B355" s="6">
        <v>4</v>
      </c>
      <c r="C355" s="5" t="s">
        <v>340</v>
      </c>
      <c r="D355" s="5" t="s">
        <v>119</v>
      </c>
      <c r="E355" s="6">
        <v>7</v>
      </c>
      <c r="F355" s="30"/>
      <c r="G355" s="31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7" t="s">
        <v>75</v>
      </c>
      <c r="B356" s="6">
        <v>5</v>
      </c>
      <c r="C356" s="5" t="s">
        <v>523</v>
      </c>
      <c r="D356" s="5" t="s">
        <v>24</v>
      </c>
      <c r="E356" s="6">
        <v>6</v>
      </c>
      <c r="F356" s="30"/>
      <c r="G356" s="31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4" t="s">
        <v>75</v>
      </c>
      <c r="B357" s="13">
        <v>6</v>
      </c>
      <c r="C357" s="12" t="s">
        <v>341</v>
      </c>
      <c r="D357" s="12" t="s">
        <v>111</v>
      </c>
      <c r="E357" s="13">
        <v>5</v>
      </c>
      <c r="F357" s="30"/>
      <c r="G357" s="31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4" t="s">
        <v>75</v>
      </c>
      <c r="B358" s="13">
        <v>7</v>
      </c>
      <c r="C358" s="54"/>
      <c r="D358" s="12"/>
      <c r="E358" s="13">
        <v>4</v>
      </c>
      <c r="F358" s="30"/>
      <c r="G358" s="31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4" t="s">
        <v>75</v>
      </c>
      <c r="B359" s="13">
        <v>8</v>
      </c>
      <c r="C359" s="12"/>
      <c r="D359" s="12"/>
      <c r="E359" s="13">
        <v>3</v>
      </c>
      <c r="F359" s="30"/>
      <c r="G359" s="31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4" t="s">
        <v>75</v>
      </c>
      <c r="B360" s="13">
        <v>9</v>
      </c>
      <c r="C360" s="12"/>
      <c r="D360" s="12"/>
      <c r="E360" s="13">
        <v>2</v>
      </c>
      <c r="F360" s="30"/>
      <c r="G360" s="31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4" t="s">
        <v>75</v>
      </c>
      <c r="B361" s="13">
        <v>10</v>
      </c>
      <c r="C361" s="12"/>
      <c r="D361" s="12"/>
      <c r="E361" s="13">
        <v>1</v>
      </c>
      <c r="F361" s="30"/>
      <c r="G361" s="31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7" t="s">
        <v>36</v>
      </c>
      <c r="B362" s="6">
        <v>1</v>
      </c>
      <c r="C362" s="5" t="s">
        <v>343</v>
      </c>
      <c r="D362" s="5" t="s">
        <v>111</v>
      </c>
      <c r="E362" s="6">
        <v>14</v>
      </c>
      <c r="F362" s="30"/>
      <c r="G362" s="31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7" t="s">
        <v>36</v>
      </c>
      <c r="B363" s="6">
        <v>2</v>
      </c>
      <c r="C363" s="5" t="s">
        <v>524</v>
      </c>
      <c r="D363" s="5" t="s">
        <v>115</v>
      </c>
      <c r="E363" s="6">
        <v>12</v>
      </c>
      <c r="F363" s="30"/>
      <c r="G363" s="31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7" t="s">
        <v>36</v>
      </c>
      <c r="B364" s="6">
        <v>3</v>
      </c>
      <c r="C364" s="5" t="s">
        <v>345</v>
      </c>
      <c r="D364" s="5" t="s">
        <v>111</v>
      </c>
      <c r="E364" s="6">
        <v>10</v>
      </c>
      <c r="F364" s="30"/>
      <c r="G364" s="31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7" t="s">
        <v>36</v>
      </c>
      <c r="B365" s="6">
        <v>4</v>
      </c>
      <c r="C365" s="5" t="s">
        <v>346</v>
      </c>
      <c r="D365" s="5" t="s">
        <v>107</v>
      </c>
      <c r="E365" s="6">
        <v>9</v>
      </c>
      <c r="F365" s="30"/>
      <c r="G365" s="31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7" t="s">
        <v>36</v>
      </c>
      <c r="B366" s="6">
        <v>5</v>
      </c>
      <c r="C366" s="5" t="s">
        <v>525</v>
      </c>
      <c r="D366" s="5" t="s">
        <v>115</v>
      </c>
      <c r="E366" s="6">
        <v>8</v>
      </c>
      <c r="F366" s="30"/>
      <c r="G366" s="31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4" t="s">
        <v>36</v>
      </c>
      <c r="B367" s="13">
        <v>6</v>
      </c>
      <c r="C367" s="12" t="s">
        <v>347</v>
      </c>
      <c r="D367" s="12" t="s">
        <v>119</v>
      </c>
      <c r="E367" s="13">
        <v>7</v>
      </c>
      <c r="F367" s="30"/>
      <c r="G367" s="31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>
      <c r="A368" s="14" t="s">
        <v>36</v>
      </c>
      <c r="B368" s="13">
        <v>7</v>
      </c>
      <c r="C368" s="57" t="s">
        <v>348</v>
      </c>
      <c r="D368" s="12" t="s">
        <v>112</v>
      </c>
      <c r="E368" s="13">
        <v>6</v>
      </c>
      <c r="F368" s="30"/>
      <c r="G368" s="31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4" t="s">
        <v>36</v>
      </c>
      <c r="B369" s="13">
        <v>8</v>
      </c>
      <c r="C369" s="12" t="s">
        <v>349</v>
      </c>
      <c r="D369" s="12" t="s">
        <v>112</v>
      </c>
      <c r="E369" s="13">
        <v>5</v>
      </c>
      <c r="F369" s="30"/>
      <c r="G369" s="31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4" t="s">
        <v>36</v>
      </c>
      <c r="B370" s="13">
        <v>9</v>
      </c>
      <c r="C370" s="12"/>
      <c r="D370" s="12"/>
      <c r="E370" s="13">
        <v>4</v>
      </c>
      <c r="F370" s="30"/>
      <c r="G370" s="31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4" t="s">
        <v>36</v>
      </c>
      <c r="B371" s="13">
        <v>10</v>
      </c>
      <c r="C371" s="14"/>
      <c r="D371" s="14"/>
      <c r="E371" s="13">
        <v>3</v>
      </c>
      <c r="F371" s="30"/>
      <c r="G371" s="31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7" t="s">
        <v>37</v>
      </c>
      <c r="B372" s="6">
        <v>1</v>
      </c>
      <c r="C372" s="5" t="s">
        <v>35</v>
      </c>
      <c r="D372" s="5" t="s">
        <v>350</v>
      </c>
      <c r="E372" s="6">
        <v>14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7" t="s">
        <v>37</v>
      </c>
      <c r="B373" s="6">
        <v>2</v>
      </c>
      <c r="C373" s="5" t="s">
        <v>112</v>
      </c>
      <c r="D373" s="5" t="s">
        <v>112</v>
      </c>
      <c r="E373" s="6">
        <v>12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7" t="s">
        <v>37</v>
      </c>
      <c r="B374" s="6">
        <v>3</v>
      </c>
      <c r="C374" s="5" t="s">
        <v>111</v>
      </c>
      <c r="D374" s="5" t="s">
        <v>111</v>
      </c>
      <c r="E374" s="6">
        <v>10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7" t="s">
        <v>37</v>
      </c>
      <c r="B375" s="6">
        <v>4</v>
      </c>
      <c r="C375" s="5" t="s">
        <v>125</v>
      </c>
      <c r="D375" s="5" t="s">
        <v>125</v>
      </c>
      <c r="E375" s="6">
        <v>9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7" t="s">
        <v>37</v>
      </c>
      <c r="B376" s="6">
        <v>5</v>
      </c>
      <c r="C376" s="5" t="s">
        <v>119</v>
      </c>
      <c r="D376" s="5" t="s">
        <v>119</v>
      </c>
      <c r="E376" s="6">
        <v>8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4" t="s">
        <v>37</v>
      </c>
      <c r="B377" s="13">
        <v>6</v>
      </c>
      <c r="C377" s="12" t="s">
        <v>124</v>
      </c>
      <c r="D377" s="12" t="s">
        <v>124</v>
      </c>
      <c r="E377" s="13">
        <v>7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4" t="s">
        <v>37</v>
      </c>
      <c r="B378" s="13">
        <v>7</v>
      </c>
      <c r="C378" s="12" t="s">
        <v>107</v>
      </c>
      <c r="D378" s="12" t="s">
        <v>107</v>
      </c>
      <c r="E378" s="13">
        <v>6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4" t="s">
        <v>37</v>
      </c>
      <c r="B379" s="13">
        <v>8</v>
      </c>
      <c r="C379" s="12" t="s">
        <v>117</v>
      </c>
      <c r="D379" s="12" t="s">
        <v>117</v>
      </c>
      <c r="E379" s="13">
        <v>5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4" t="s">
        <v>37</v>
      </c>
      <c r="B380" s="13">
        <v>9</v>
      </c>
      <c r="C380" s="12" t="s">
        <v>113</v>
      </c>
      <c r="D380" s="12" t="s">
        <v>113</v>
      </c>
      <c r="E380" s="13">
        <v>4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4" t="s">
        <v>37</v>
      </c>
      <c r="B381" s="13">
        <v>10</v>
      </c>
      <c r="C381" s="14"/>
      <c r="D381" s="14"/>
      <c r="E381" s="13">
        <v>3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7" t="s">
        <v>38</v>
      </c>
      <c r="B382" s="6">
        <v>1</v>
      </c>
      <c r="C382" s="5" t="s">
        <v>107</v>
      </c>
      <c r="D382" s="5" t="s">
        <v>107</v>
      </c>
      <c r="E382" s="6">
        <v>30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7" t="s">
        <v>38</v>
      </c>
      <c r="B383" s="6">
        <v>2</v>
      </c>
      <c r="C383" s="42" t="s">
        <v>113</v>
      </c>
      <c r="D383" s="5" t="s">
        <v>113</v>
      </c>
      <c r="E383" s="6">
        <v>27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7" t="s">
        <v>38</v>
      </c>
      <c r="B384" s="6">
        <v>3</v>
      </c>
      <c r="C384" s="5" t="s">
        <v>112</v>
      </c>
      <c r="D384" s="5" t="s">
        <v>112</v>
      </c>
      <c r="E384" s="6">
        <v>24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7" t="s">
        <v>38</v>
      </c>
      <c r="B385" s="6">
        <v>4</v>
      </c>
      <c r="C385" s="5" t="s">
        <v>124</v>
      </c>
      <c r="D385" s="5" t="s">
        <v>124</v>
      </c>
      <c r="E385" s="6">
        <v>21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7" t="s">
        <v>38</v>
      </c>
      <c r="B386" s="6">
        <v>5</v>
      </c>
      <c r="C386" s="42" t="s">
        <v>111</v>
      </c>
      <c r="D386" s="5" t="s">
        <v>111</v>
      </c>
      <c r="E386" s="6">
        <v>18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4" t="s">
        <v>38</v>
      </c>
      <c r="B387" s="13">
        <v>6</v>
      </c>
      <c r="C387" s="12" t="s">
        <v>117</v>
      </c>
      <c r="D387" s="12" t="s">
        <v>117</v>
      </c>
      <c r="E387" s="13">
        <v>16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4" t="s">
        <v>38</v>
      </c>
      <c r="B388" s="13">
        <v>7</v>
      </c>
      <c r="C388" s="54" t="s">
        <v>123</v>
      </c>
      <c r="D388" s="12" t="s">
        <v>123</v>
      </c>
      <c r="E388" s="13">
        <v>14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4" t="s">
        <v>38</v>
      </c>
      <c r="B389" s="13">
        <v>8</v>
      </c>
      <c r="C389" s="12" t="s">
        <v>115</v>
      </c>
      <c r="D389" s="12" t="s">
        <v>115</v>
      </c>
      <c r="E389" s="13">
        <v>12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4" t="s">
        <v>38</v>
      </c>
      <c r="B390" s="13">
        <v>9</v>
      </c>
      <c r="C390" s="12" t="s">
        <v>119</v>
      </c>
      <c r="D390" s="12" t="s">
        <v>119</v>
      </c>
      <c r="E390" s="13">
        <v>10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4" t="s">
        <v>38</v>
      </c>
      <c r="B391" s="13">
        <v>10</v>
      </c>
      <c r="C391" s="12" t="s">
        <v>125</v>
      </c>
      <c r="D391" s="12" t="s">
        <v>125</v>
      </c>
      <c r="E391" s="13">
        <v>8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7" t="s">
        <v>39</v>
      </c>
      <c r="B392" s="6">
        <v>1</v>
      </c>
      <c r="C392" s="5" t="s">
        <v>352</v>
      </c>
      <c r="D392" s="5" t="s">
        <v>115</v>
      </c>
      <c r="E392" s="6">
        <v>12</v>
      </c>
      <c r="F392" s="30"/>
      <c r="G392" s="31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7" t="s">
        <v>39</v>
      </c>
      <c r="B393" s="6">
        <v>2</v>
      </c>
      <c r="C393" s="58" t="s">
        <v>353</v>
      </c>
      <c r="D393" s="5" t="s">
        <v>107</v>
      </c>
      <c r="E393" s="6">
        <v>10</v>
      </c>
      <c r="F393" s="30"/>
      <c r="G393" s="31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7" t="s">
        <v>39</v>
      </c>
      <c r="B394" s="6">
        <v>3</v>
      </c>
      <c r="C394" s="5" t="s">
        <v>354</v>
      </c>
      <c r="D394" s="5" t="s">
        <v>109</v>
      </c>
      <c r="E394" s="6">
        <v>9</v>
      </c>
      <c r="F394" s="30"/>
      <c r="G394" s="31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7" t="s">
        <v>39</v>
      </c>
      <c r="B395" s="6">
        <v>4</v>
      </c>
      <c r="C395" s="5" t="s">
        <v>355</v>
      </c>
      <c r="D395" s="5" t="s">
        <v>123</v>
      </c>
      <c r="E395" s="6">
        <v>8</v>
      </c>
      <c r="F395" s="30"/>
      <c r="G395" s="31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7" t="s">
        <v>39</v>
      </c>
      <c r="B396" s="6">
        <v>5</v>
      </c>
      <c r="C396" s="58" t="s">
        <v>356</v>
      </c>
      <c r="D396" s="5" t="s">
        <v>119</v>
      </c>
      <c r="E396" s="6">
        <v>7</v>
      </c>
      <c r="F396" s="30"/>
      <c r="G396" s="31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4" t="s">
        <v>39</v>
      </c>
      <c r="B397" s="13">
        <v>6</v>
      </c>
      <c r="C397" s="12" t="s">
        <v>357</v>
      </c>
      <c r="D397" s="12" t="s">
        <v>112</v>
      </c>
      <c r="E397" s="13">
        <v>6</v>
      </c>
      <c r="F397" s="30"/>
      <c r="G397" s="31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4" t="s">
        <v>39</v>
      </c>
      <c r="B398" s="13">
        <v>7</v>
      </c>
      <c r="C398" s="57" t="s">
        <v>152</v>
      </c>
      <c r="D398" s="12" t="s">
        <v>113</v>
      </c>
      <c r="E398" s="13">
        <v>5</v>
      </c>
      <c r="F398" s="30"/>
      <c r="G398" s="31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4" t="s">
        <v>39</v>
      </c>
      <c r="B399" s="13">
        <v>8</v>
      </c>
      <c r="C399" s="12"/>
      <c r="D399" s="12"/>
      <c r="E399" s="13">
        <v>4</v>
      </c>
      <c r="F399" s="30"/>
      <c r="G399" s="31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4" t="s">
        <v>39</v>
      </c>
      <c r="B400" s="13">
        <v>9</v>
      </c>
      <c r="C400" s="12"/>
      <c r="D400" s="12"/>
      <c r="E400" s="13">
        <v>3</v>
      </c>
      <c r="F400" s="30"/>
      <c r="G400" s="31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>
      <c r="A401" s="14" t="s">
        <v>39</v>
      </c>
      <c r="B401" s="13">
        <v>10</v>
      </c>
      <c r="C401" s="12"/>
      <c r="D401" s="12"/>
      <c r="E401" s="13">
        <v>2</v>
      </c>
      <c r="F401" s="30"/>
      <c r="G401" s="31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7" t="s">
        <v>40</v>
      </c>
      <c r="B402" s="6">
        <v>1</v>
      </c>
      <c r="C402" s="5" t="s">
        <v>338</v>
      </c>
      <c r="D402" s="5" t="s">
        <v>112</v>
      </c>
      <c r="E402" s="6">
        <v>10</v>
      </c>
      <c r="F402" s="3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7" t="s">
        <v>40</v>
      </c>
      <c r="B403" s="6">
        <v>2</v>
      </c>
      <c r="C403" s="5" t="s">
        <v>307</v>
      </c>
      <c r="D403" s="5" t="s">
        <v>113</v>
      </c>
      <c r="E403" s="6">
        <v>9</v>
      </c>
      <c r="F403" s="3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7" t="s">
        <v>40</v>
      </c>
      <c r="B404" s="6">
        <v>3</v>
      </c>
      <c r="C404" s="5" t="s">
        <v>358</v>
      </c>
      <c r="D404" s="5" t="s">
        <v>114</v>
      </c>
      <c r="E404" s="6">
        <v>8</v>
      </c>
      <c r="F404" s="10"/>
      <c r="G404" s="31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7" t="s">
        <v>40</v>
      </c>
      <c r="B405" s="6">
        <v>4</v>
      </c>
      <c r="C405" s="5" t="s">
        <v>359</v>
      </c>
      <c r="D405" s="5" t="s">
        <v>119</v>
      </c>
      <c r="E405" s="6">
        <v>7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7" t="s">
        <v>40</v>
      </c>
      <c r="B406" s="6">
        <v>5</v>
      </c>
      <c r="C406" s="5" t="s">
        <v>360</v>
      </c>
      <c r="D406" s="5" t="s">
        <v>124</v>
      </c>
      <c r="E406" s="6">
        <v>6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4" t="s">
        <v>40</v>
      </c>
      <c r="B407" s="13">
        <v>6</v>
      </c>
      <c r="C407" s="12" t="s">
        <v>354</v>
      </c>
      <c r="D407" s="12" t="s">
        <v>109</v>
      </c>
      <c r="E407" s="13">
        <v>5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4" t="s">
        <v>40</v>
      </c>
      <c r="B408" s="13">
        <v>7</v>
      </c>
      <c r="C408" s="12" t="s">
        <v>361</v>
      </c>
      <c r="D408" s="12" t="s">
        <v>121</v>
      </c>
      <c r="E408" s="13">
        <v>4</v>
      </c>
      <c r="F408" s="10"/>
      <c r="G408" s="31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2" t="s">
        <v>40</v>
      </c>
      <c r="B409" s="13">
        <v>8</v>
      </c>
      <c r="C409" s="12" t="s">
        <v>362</v>
      </c>
      <c r="D409" s="12" t="s">
        <v>114</v>
      </c>
      <c r="E409" s="13">
        <v>3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4" t="s">
        <v>40</v>
      </c>
      <c r="B410" s="13">
        <v>9</v>
      </c>
      <c r="C410" s="12" t="s">
        <v>363</v>
      </c>
      <c r="D410" s="12" t="s">
        <v>120</v>
      </c>
      <c r="E410" s="13">
        <v>2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4" t="s">
        <v>40</v>
      </c>
      <c r="B411" s="13">
        <v>10</v>
      </c>
      <c r="C411" s="12" t="s">
        <v>364</v>
      </c>
      <c r="D411" s="12" t="s">
        <v>107</v>
      </c>
      <c r="E411" s="13">
        <v>1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7" t="s">
        <v>101</v>
      </c>
      <c r="B412" s="6">
        <v>1</v>
      </c>
      <c r="C412" s="5" t="s">
        <v>123</v>
      </c>
      <c r="D412" s="5" t="s">
        <v>123</v>
      </c>
      <c r="E412" s="68">
        <v>30</v>
      </c>
      <c r="F412" s="69" t="s">
        <v>526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7" t="s">
        <v>101</v>
      </c>
      <c r="B413" s="6">
        <v>2</v>
      </c>
      <c r="C413" s="5" t="s">
        <v>112</v>
      </c>
      <c r="D413" s="5" t="s">
        <v>112</v>
      </c>
      <c r="E413" s="68">
        <v>27</v>
      </c>
      <c r="F413" s="42" t="s">
        <v>527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7" t="s">
        <v>101</v>
      </c>
      <c r="B414" s="6">
        <v>3</v>
      </c>
      <c r="C414" s="5" t="s">
        <v>115</v>
      </c>
      <c r="D414" s="5" t="s">
        <v>115</v>
      </c>
      <c r="E414" s="68">
        <v>24</v>
      </c>
      <c r="F414" s="69" t="s">
        <v>528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7" t="s">
        <v>101</v>
      </c>
      <c r="B415" s="6">
        <v>4</v>
      </c>
      <c r="C415" s="7"/>
      <c r="D415" s="7"/>
      <c r="E415" s="68">
        <v>21</v>
      </c>
      <c r="F415" s="42" t="s">
        <v>529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7" t="s">
        <v>101</v>
      </c>
      <c r="B416" s="6">
        <v>5</v>
      </c>
      <c r="C416" s="7"/>
      <c r="D416" s="7"/>
      <c r="E416" s="6">
        <v>18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4" t="s">
        <v>101</v>
      </c>
      <c r="B417" s="13">
        <v>6</v>
      </c>
      <c r="C417" s="14"/>
      <c r="D417" s="14"/>
      <c r="E417" s="13">
        <v>16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4" t="s">
        <v>101</v>
      </c>
      <c r="B418" s="13">
        <v>7</v>
      </c>
      <c r="C418" s="14"/>
      <c r="D418" s="14"/>
      <c r="E418" s="13">
        <v>14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4" t="s">
        <v>101</v>
      </c>
      <c r="B419" s="13">
        <v>8</v>
      </c>
      <c r="C419" s="14"/>
      <c r="D419" s="14"/>
      <c r="E419" s="13">
        <v>12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4" t="s">
        <v>101</v>
      </c>
      <c r="B420" s="13">
        <v>9</v>
      </c>
      <c r="C420" s="14"/>
      <c r="D420" s="14"/>
      <c r="E420" s="13">
        <v>10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4" t="s">
        <v>101</v>
      </c>
      <c r="B421" s="13">
        <v>10</v>
      </c>
      <c r="C421" s="14"/>
      <c r="D421" s="14"/>
      <c r="E421" s="13">
        <v>8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7" t="s">
        <v>41</v>
      </c>
      <c r="B422" s="6">
        <v>1</v>
      </c>
      <c r="C422" s="5" t="s">
        <v>365</v>
      </c>
      <c r="D422" s="5" t="s">
        <v>112</v>
      </c>
      <c r="E422" s="6">
        <v>12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7" t="s">
        <v>41</v>
      </c>
      <c r="B423" s="6">
        <v>2</v>
      </c>
      <c r="C423" s="5" t="s">
        <v>366</v>
      </c>
      <c r="D423" s="5" t="s">
        <v>112</v>
      </c>
      <c r="E423" s="6">
        <v>10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7" t="s">
        <v>41</v>
      </c>
      <c r="B424" s="6">
        <v>3</v>
      </c>
      <c r="C424" s="5" t="s">
        <v>367</v>
      </c>
      <c r="D424" s="5" t="s">
        <v>115</v>
      </c>
      <c r="E424" s="6">
        <v>9</v>
      </c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7" t="s">
        <v>41</v>
      </c>
      <c r="B425" s="6">
        <v>4</v>
      </c>
      <c r="C425" s="51" t="s">
        <v>368</v>
      </c>
      <c r="D425" s="51" t="s">
        <v>112</v>
      </c>
      <c r="E425" s="6">
        <v>8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7" t="s">
        <v>41</v>
      </c>
      <c r="B426" s="6">
        <v>5</v>
      </c>
      <c r="C426" s="5" t="s">
        <v>369</v>
      </c>
      <c r="D426" s="5" t="s">
        <v>115</v>
      </c>
      <c r="E426" s="6">
        <v>7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4" t="s">
        <v>41</v>
      </c>
      <c r="B427" s="13">
        <v>6</v>
      </c>
      <c r="C427" s="12" t="s">
        <v>174</v>
      </c>
      <c r="D427" s="12" t="s">
        <v>107</v>
      </c>
      <c r="E427" s="13">
        <v>6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4" t="s">
        <v>41</v>
      </c>
      <c r="B428" s="13">
        <v>7</v>
      </c>
      <c r="C428" s="12" t="s">
        <v>235</v>
      </c>
      <c r="D428" s="12" t="s">
        <v>119</v>
      </c>
      <c r="E428" s="13">
        <v>5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4" t="s">
        <v>41</v>
      </c>
      <c r="B429" s="13">
        <v>8</v>
      </c>
      <c r="C429" s="12" t="s">
        <v>370</v>
      </c>
      <c r="D429" s="12" t="s">
        <v>115</v>
      </c>
      <c r="E429" s="13">
        <v>4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4" t="s">
        <v>41</v>
      </c>
      <c r="B430" s="13">
        <v>9</v>
      </c>
      <c r="C430" s="12" t="s">
        <v>371</v>
      </c>
      <c r="D430" s="12" t="s">
        <v>121</v>
      </c>
      <c r="E430" s="13">
        <v>3</v>
      </c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4" t="s">
        <v>41</v>
      </c>
      <c r="B431" s="13">
        <v>10</v>
      </c>
      <c r="C431" s="12" t="s">
        <v>372</v>
      </c>
      <c r="D431" s="12" t="s">
        <v>119</v>
      </c>
      <c r="E431" s="13">
        <v>2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7" t="s">
        <v>83</v>
      </c>
      <c r="B432" s="6">
        <v>1</v>
      </c>
      <c r="C432" s="5" t="s">
        <v>289</v>
      </c>
      <c r="D432" s="5" t="s">
        <v>112</v>
      </c>
      <c r="E432" s="6">
        <v>12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7" t="s">
        <v>83</v>
      </c>
      <c r="B433" s="6">
        <v>2</v>
      </c>
      <c r="C433" s="5" t="s">
        <v>229</v>
      </c>
      <c r="D433" s="5" t="s">
        <v>119</v>
      </c>
      <c r="E433" s="6">
        <v>10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>
      <c r="A434" s="7" t="s">
        <v>83</v>
      </c>
      <c r="B434" s="6">
        <v>3</v>
      </c>
      <c r="C434" s="5" t="s">
        <v>530</v>
      </c>
      <c r="D434" s="5" t="s">
        <v>119</v>
      </c>
      <c r="E434" s="6">
        <v>9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7" t="s">
        <v>83</v>
      </c>
      <c r="B435" s="6">
        <v>4</v>
      </c>
      <c r="C435" s="5" t="s">
        <v>310</v>
      </c>
      <c r="D435" s="5" t="s">
        <v>112</v>
      </c>
      <c r="E435" s="6">
        <v>8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7" t="s">
        <v>83</v>
      </c>
      <c r="B436" s="6">
        <v>5</v>
      </c>
      <c r="C436" s="5" t="s">
        <v>373</v>
      </c>
      <c r="D436" s="5" t="s">
        <v>119</v>
      </c>
      <c r="E436" s="6">
        <v>7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4" t="s">
        <v>83</v>
      </c>
      <c r="B437" s="13">
        <v>6</v>
      </c>
      <c r="C437" s="12" t="s">
        <v>233</v>
      </c>
      <c r="D437" s="12" t="s">
        <v>112</v>
      </c>
      <c r="E437" s="13">
        <v>6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4" t="s">
        <v>83</v>
      </c>
      <c r="B438" s="13">
        <v>7</v>
      </c>
      <c r="C438" s="12" t="s">
        <v>374</v>
      </c>
      <c r="D438" s="12" t="s">
        <v>115</v>
      </c>
      <c r="E438" s="13">
        <v>5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4" t="s">
        <v>83</v>
      </c>
      <c r="B439" s="13">
        <v>8</v>
      </c>
      <c r="C439" s="12" t="s">
        <v>375</v>
      </c>
      <c r="D439" s="12" t="s">
        <v>115</v>
      </c>
      <c r="E439" s="13">
        <v>4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4" t="s">
        <v>83</v>
      </c>
      <c r="B440" s="13">
        <v>9</v>
      </c>
      <c r="C440" s="12" t="s">
        <v>376</v>
      </c>
      <c r="D440" s="12" t="s">
        <v>111</v>
      </c>
      <c r="E440" s="13">
        <v>3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4" t="s">
        <v>83</v>
      </c>
      <c r="B441" s="13">
        <v>10</v>
      </c>
      <c r="C441" s="12" t="s">
        <v>377</v>
      </c>
      <c r="D441" s="12" t="s">
        <v>111</v>
      </c>
      <c r="E441" s="13">
        <v>2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7" t="s">
        <v>84</v>
      </c>
      <c r="B442" s="6">
        <v>1</v>
      </c>
      <c r="C442" s="5" t="s">
        <v>378</v>
      </c>
      <c r="D442" s="5" t="s">
        <v>112</v>
      </c>
      <c r="E442" s="6">
        <v>12</v>
      </c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7" t="s">
        <v>84</v>
      </c>
      <c r="B443" s="6">
        <v>2</v>
      </c>
      <c r="C443" s="5" t="s">
        <v>263</v>
      </c>
      <c r="D443" s="5" t="s">
        <v>115</v>
      </c>
      <c r="E443" s="6">
        <v>10</v>
      </c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7" t="s">
        <v>84</v>
      </c>
      <c r="B444" s="6">
        <v>3</v>
      </c>
      <c r="C444" s="5" t="s">
        <v>379</v>
      </c>
      <c r="D444" s="5" t="s">
        <v>112</v>
      </c>
      <c r="E444" s="6">
        <v>9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7" t="s">
        <v>84</v>
      </c>
      <c r="B445" s="6">
        <v>4</v>
      </c>
      <c r="C445" s="5" t="s">
        <v>269</v>
      </c>
      <c r="D445" s="5" t="s">
        <v>115</v>
      </c>
      <c r="E445" s="6">
        <v>8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7" t="s">
        <v>84</v>
      </c>
      <c r="B446" s="6">
        <v>5</v>
      </c>
      <c r="C446" s="5" t="s">
        <v>380</v>
      </c>
      <c r="D446" s="5" t="s">
        <v>119</v>
      </c>
      <c r="E446" s="6">
        <v>7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4" t="s">
        <v>84</v>
      </c>
      <c r="B447" s="13">
        <v>6</v>
      </c>
      <c r="C447" s="12" t="s">
        <v>381</v>
      </c>
      <c r="D447" s="12" t="s">
        <v>119</v>
      </c>
      <c r="E447" s="13">
        <v>6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4" t="s">
        <v>84</v>
      </c>
      <c r="B448" s="13">
        <v>7</v>
      </c>
      <c r="C448" s="12" t="s">
        <v>382</v>
      </c>
      <c r="D448" s="12" t="s">
        <v>115</v>
      </c>
      <c r="E448" s="13">
        <v>5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4" t="s">
        <v>84</v>
      </c>
      <c r="B449" s="13">
        <v>8</v>
      </c>
      <c r="C449" s="12"/>
      <c r="D449" s="12"/>
      <c r="E449" s="13">
        <v>4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4" t="s">
        <v>84</v>
      </c>
      <c r="B450" s="13">
        <v>9</v>
      </c>
      <c r="C450" s="12"/>
      <c r="D450" s="12"/>
      <c r="E450" s="13">
        <v>3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4" t="s">
        <v>84</v>
      </c>
      <c r="B451" s="13">
        <v>10</v>
      </c>
      <c r="C451" s="12"/>
      <c r="D451" s="12"/>
      <c r="E451" s="13">
        <v>2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7" t="s">
        <v>85</v>
      </c>
      <c r="B452" s="6">
        <v>1</v>
      </c>
      <c r="C452" s="5" t="s">
        <v>383</v>
      </c>
      <c r="D452" s="5" t="s">
        <v>112</v>
      </c>
      <c r="E452" s="6">
        <v>12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7" t="s">
        <v>85</v>
      </c>
      <c r="B453" s="6">
        <v>2</v>
      </c>
      <c r="C453" s="5" t="s">
        <v>531</v>
      </c>
      <c r="D453" s="5" t="s">
        <v>119</v>
      </c>
      <c r="E453" s="6">
        <v>10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7" t="s">
        <v>85</v>
      </c>
      <c r="B454" s="6">
        <v>3</v>
      </c>
      <c r="C454" s="5" t="s">
        <v>532</v>
      </c>
      <c r="D454" s="5" t="s">
        <v>119</v>
      </c>
      <c r="E454" s="6">
        <v>9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7" t="s">
        <v>85</v>
      </c>
      <c r="B455" s="6">
        <v>4</v>
      </c>
      <c r="C455" s="5" t="s">
        <v>384</v>
      </c>
      <c r="D455" s="5" t="s">
        <v>112</v>
      </c>
      <c r="E455" s="6">
        <v>8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7" t="s">
        <v>85</v>
      </c>
      <c r="B456" s="6">
        <v>5</v>
      </c>
      <c r="C456" s="5" t="s">
        <v>516</v>
      </c>
      <c r="D456" s="5" t="s">
        <v>119</v>
      </c>
      <c r="E456" s="6">
        <v>7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4" t="s">
        <v>85</v>
      </c>
      <c r="B457" s="13">
        <v>6</v>
      </c>
      <c r="C457" s="12" t="s">
        <v>213</v>
      </c>
      <c r="D457" s="12" t="s">
        <v>112</v>
      </c>
      <c r="E457" s="13">
        <v>6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4" t="s">
        <v>85</v>
      </c>
      <c r="B458" s="13">
        <v>7</v>
      </c>
      <c r="C458" s="12"/>
      <c r="D458" s="12"/>
      <c r="E458" s="13">
        <v>5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4" t="s">
        <v>85</v>
      </c>
      <c r="B459" s="13">
        <v>8</v>
      </c>
      <c r="C459" s="12"/>
      <c r="D459" s="12"/>
      <c r="E459" s="13">
        <v>4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4" t="s">
        <v>85</v>
      </c>
      <c r="B460" s="13">
        <v>9</v>
      </c>
      <c r="C460" s="12"/>
      <c r="D460" s="12"/>
      <c r="E460" s="13">
        <v>3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22" t="s">
        <v>85</v>
      </c>
      <c r="B461" s="23">
        <v>10</v>
      </c>
      <c r="C461" s="63"/>
      <c r="D461" s="63"/>
      <c r="E461" s="23">
        <v>2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7" t="s">
        <v>42</v>
      </c>
      <c r="B462" s="6">
        <v>1</v>
      </c>
      <c r="C462" s="5" t="s">
        <v>144</v>
      </c>
      <c r="D462" s="5" t="s">
        <v>125</v>
      </c>
      <c r="E462" s="24">
        <v>12</v>
      </c>
      <c r="F462" s="30"/>
      <c r="G462" s="31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25" t="s">
        <v>42</v>
      </c>
      <c r="B463" s="26">
        <v>2</v>
      </c>
      <c r="C463" s="64" t="s">
        <v>385</v>
      </c>
      <c r="D463" s="64" t="s">
        <v>107</v>
      </c>
      <c r="E463" s="26">
        <v>10</v>
      </c>
      <c r="F463" s="30"/>
      <c r="G463" s="31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7" t="s">
        <v>42</v>
      </c>
      <c r="B464" s="6">
        <v>3</v>
      </c>
      <c r="C464" s="5" t="s">
        <v>386</v>
      </c>
      <c r="D464" s="5" t="s">
        <v>125</v>
      </c>
      <c r="E464" s="6">
        <v>9</v>
      </c>
      <c r="F464" s="30"/>
      <c r="G464" s="31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7" t="s">
        <v>42</v>
      </c>
      <c r="B465" s="6">
        <v>4</v>
      </c>
      <c r="C465" s="5" t="s">
        <v>387</v>
      </c>
      <c r="D465" s="5" t="s">
        <v>112</v>
      </c>
      <c r="E465" s="6">
        <v>8</v>
      </c>
      <c r="F465" s="30"/>
      <c r="G465" s="31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7" t="s">
        <v>42</v>
      </c>
      <c r="B466" s="6">
        <v>5</v>
      </c>
      <c r="C466" s="5" t="s">
        <v>388</v>
      </c>
      <c r="D466" s="5" t="s">
        <v>112</v>
      </c>
      <c r="E466" s="6">
        <v>7</v>
      </c>
      <c r="F466" s="30"/>
      <c r="G466" s="31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>
      <c r="A467" s="14" t="s">
        <v>42</v>
      </c>
      <c r="B467" s="13">
        <v>6</v>
      </c>
      <c r="C467" s="12" t="s">
        <v>277</v>
      </c>
      <c r="D467" s="12" t="s">
        <v>115</v>
      </c>
      <c r="E467" s="13">
        <v>6</v>
      </c>
      <c r="F467" s="30"/>
      <c r="G467" s="31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4" t="s">
        <v>42</v>
      </c>
      <c r="B468" s="13">
        <v>7</v>
      </c>
      <c r="C468" s="12" t="s">
        <v>143</v>
      </c>
      <c r="D468" s="12" t="s">
        <v>107</v>
      </c>
      <c r="E468" s="13">
        <v>5</v>
      </c>
      <c r="F468" s="30"/>
      <c r="G468" s="31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4" t="s">
        <v>42</v>
      </c>
      <c r="B469" s="13">
        <v>8</v>
      </c>
      <c r="C469" s="12" t="s">
        <v>389</v>
      </c>
      <c r="D469" s="12" t="s">
        <v>113</v>
      </c>
      <c r="E469" s="13">
        <v>4</v>
      </c>
      <c r="F469" s="30"/>
      <c r="G469" s="31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4" t="s">
        <v>42</v>
      </c>
      <c r="B470" s="13">
        <v>9</v>
      </c>
      <c r="C470" s="14"/>
      <c r="D470" s="14"/>
      <c r="E470" s="13">
        <v>3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4" t="s">
        <v>42</v>
      </c>
      <c r="B471" s="13">
        <v>10</v>
      </c>
      <c r="C471" s="14"/>
      <c r="D471" s="14"/>
      <c r="E471" s="13">
        <v>2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7" t="s">
        <v>86</v>
      </c>
      <c r="B472" s="6">
        <v>1</v>
      </c>
      <c r="C472" s="5" t="s">
        <v>390</v>
      </c>
      <c r="D472" s="5" t="s">
        <v>125</v>
      </c>
      <c r="E472" s="6">
        <v>10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7" t="s">
        <v>86</v>
      </c>
      <c r="B473" s="6">
        <v>2</v>
      </c>
      <c r="C473" s="5" t="s">
        <v>513</v>
      </c>
      <c r="D473" s="5" t="s">
        <v>125</v>
      </c>
      <c r="E473" s="6">
        <v>9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7" t="s">
        <v>86</v>
      </c>
      <c r="B474" s="6">
        <v>3</v>
      </c>
      <c r="C474" s="5" t="s">
        <v>391</v>
      </c>
      <c r="D474" s="5" t="s">
        <v>112</v>
      </c>
      <c r="E474" s="6">
        <v>8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7" t="s">
        <v>86</v>
      </c>
      <c r="B475" s="6">
        <v>4</v>
      </c>
      <c r="C475" s="5" t="s">
        <v>392</v>
      </c>
      <c r="D475" s="5" t="s">
        <v>112</v>
      </c>
      <c r="E475" s="6">
        <v>7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7" t="s">
        <v>86</v>
      </c>
      <c r="B476" s="6">
        <v>5</v>
      </c>
      <c r="C476" s="5" t="s">
        <v>393</v>
      </c>
      <c r="D476" s="5" t="s">
        <v>125</v>
      </c>
      <c r="E476" s="6">
        <v>6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4" t="s">
        <v>86</v>
      </c>
      <c r="B477" s="13">
        <v>6</v>
      </c>
      <c r="C477" s="12" t="s">
        <v>394</v>
      </c>
      <c r="D477" s="12" t="s">
        <v>112</v>
      </c>
      <c r="E477" s="13">
        <v>5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4" t="s">
        <v>86</v>
      </c>
      <c r="B478" s="13">
        <v>7</v>
      </c>
      <c r="C478" s="12" t="s">
        <v>395</v>
      </c>
      <c r="D478" s="12" t="s">
        <v>111</v>
      </c>
      <c r="E478" s="13">
        <v>4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4" t="s">
        <v>86</v>
      </c>
      <c r="B479" s="13">
        <v>8</v>
      </c>
      <c r="C479" s="12" t="s">
        <v>396</v>
      </c>
      <c r="D479" s="12" t="s">
        <v>30</v>
      </c>
      <c r="E479" s="13">
        <v>3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4" t="s">
        <v>86</v>
      </c>
      <c r="B480" s="13">
        <v>9</v>
      </c>
      <c r="C480" s="12" t="s">
        <v>397</v>
      </c>
      <c r="D480" s="12" t="s">
        <v>115</v>
      </c>
      <c r="E480" s="13">
        <v>2</v>
      </c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4" t="s">
        <v>86</v>
      </c>
      <c r="B481" s="13">
        <v>10</v>
      </c>
      <c r="C481" s="12" t="s">
        <v>235</v>
      </c>
      <c r="D481" s="12" t="s">
        <v>119</v>
      </c>
      <c r="E481" s="13">
        <v>1</v>
      </c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7" t="s">
        <v>87</v>
      </c>
      <c r="B482" s="6">
        <v>1</v>
      </c>
      <c r="C482" s="42" t="s">
        <v>189</v>
      </c>
      <c r="D482" s="5" t="s">
        <v>125</v>
      </c>
      <c r="E482" s="6">
        <v>10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7" t="s">
        <v>87</v>
      </c>
      <c r="B483" s="6">
        <v>2</v>
      </c>
      <c r="C483" s="5" t="s">
        <v>398</v>
      </c>
      <c r="D483" s="5" t="s">
        <v>125</v>
      </c>
      <c r="E483" s="6">
        <v>9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7" t="s">
        <v>87</v>
      </c>
      <c r="B484" s="6">
        <v>3</v>
      </c>
      <c r="C484" s="5" t="s">
        <v>399</v>
      </c>
      <c r="D484" s="5" t="s">
        <v>112</v>
      </c>
      <c r="E484" s="6">
        <v>8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7" t="s">
        <v>87</v>
      </c>
      <c r="B485" s="6">
        <v>4</v>
      </c>
      <c r="C485" s="5" t="s">
        <v>400</v>
      </c>
      <c r="D485" s="5" t="s">
        <v>112</v>
      </c>
      <c r="E485" s="6">
        <v>7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7" t="s">
        <v>87</v>
      </c>
      <c r="B486" s="6">
        <v>5</v>
      </c>
      <c r="C486" s="5" t="s">
        <v>401</v>
      </c>
      <c r="D486" s="5" t="s">
        <v>119</v>
      </c>
      <c r="E486" s="6">
        <v>6</v>
      </c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4" t="s">
        <v>87</v>
      </c>
      <c r="B487" s="13">
        <v>6</v>
      </c>
      <c r="C487" s="12" t="s">
        <v>402</v>
      </c>
      <c r="D487" s="12" t="s">
        <v>125</v>
      </c>
      <c r="E487" s="13">
        <v>5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4" t="s">
        <v>87</v>
      </c>
      <c r="B488" s="13">
        <v>7</v>
      </c>
      <c r="C488" s="12" t="s">
        <v>230</v>
      </c>
      <c r="D488" s="12" t="s">
        <v>30</v>
      </c>
      <c r="E488" s="13">
        <v>4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4" t="s">
        <v>87</v>
      </c>
      <c r="B489" s="13">
        <v>8</v>
      </c>
      <c r="C489" s="12" t="s">
        <v>316</v>
      </c>
      <c r="D489" s="12" t="s">
        <v>112</v>
      </c>
      <c r="E489" s="13">
        <v>3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4" t="s">
        <v>87</v>
      </c>
      <c r="B490" s="13">
        <v>9</v>
      </c>
      <c r="C490" s="12" t="s">
        <v>403</v>
      </c>
      <c r="D490" s="12" t="s">
        <v>30</v>
      </c>
      <c r="E490" s="13">
        <v>2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4" t="s">
        <v>87</v>
      </c>
      <c r="B491" s="13">
        <v>10</v>
      </c>
      <c r="C491" s="12" t="s">
        <v>404</v>
      </c>
      <c r="D491" s="12" t="s">
        <v>115</v>
      </c>
      <c r="E491" s="13">
        <v>1</v>
      </c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7" t="s">
        <v>43</v>
      </c>
      <c r="B492" s="6">
        <v>1</v>
      </c>
      <c r="C492" s="53" t="s">
        <v>405</v>
      </c>
      <c r="D492" s="5" t="s">
        <v>112</v>
      </c>
      <c r="E492" s="6">
        <v>10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7" t="s">
        <v>43</v>
      </c>
      <c r="B493" s="6">
        <v>2</v>
      </c>
      <c r="C493" s="5" t="s">
        <v>406</v>
      </c>
      <c r="D493" s="5" t="s">
        <v>115</v>
      </c>
      <c r="E493" s="6">
        <v>9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7" t="s">
        <v>43</v>
      </c>
      <c r="B494" s="6">
        <v>3</v>
      </c>
      <c r="C494" s="5" t="s">
        <v>407</v>
      </c>
      <c r="D494" s="5" t="s">
        <v>112</v>
      </c>
      <c r="E494" s="6">
        <v>8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7" t="s">
        <v>43</v>
      </c>
      <c r="B495" s="6">
        <v>4</v>
      </c>
      <c r="C495" s="5" t="s">
        <v>408</v>
      </c>
      <c r="D495" s="5" t="s">
        <v>109</v>
      </c>
      <c r="E495" s="6">
        <v>7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7" t="s">
        <v>43</v>
      </c>
      <c r="B496" s="6">
        <v>5</v>
      </c>
      <c r="C496" s="5" t="s">
        <v>409</v>
      </c>
      <c r="D496" s="5" t="s">
        <v>121</v>
      </c>
      <c r="E496" s="6">
        <v>6</v>
      </c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4" t="s">
        <v>43</v>
      </c>
      <c r="B497" s="13">
        <v>6</v>
      </c>
      <c r="C497" s="12" t="s">
        <v>410</v>
      </c>
      <c r="D497" s="12" t="s">
        <v>125</v>
      </c>
      <c r="E497" s="13">
        <v>5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4" t="s">
        <v>43</v>
      </c>
      <c r="B498" s="13">
        <v>7</v>
      </c>
      <c r="C498" s="12" t="s">
        <v>411</v>
      </c>
      <c r="D498" s="12" t="s">
        <v>107</v>
      </c>
      <c r="E498" s="13">
        <v>4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4" t="s">
        <v>43</v>
      </c>
      <c r="B499" s="13">
        <v>8</v>
      </c>
      <c r="C499" s="12" t="s">
        <v>412</v>
      </c>
      <c r="D499" s="12" t="s">
        <v>119</v>
      </c>
      <c r="E499" s="13">
        <v>3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>
      <c r="A500" s="14" t="s">
        <v>43</v>
      </c>
      <c r="B500" s="13">
        <v>9</v>
      </c>
      <c r="C500" s="12" t="s">
        <v>297</v>
      </c>
      <c r="D500" s="12" t="s">
        <v>112</v>
      </c>
      <c r="E500" s="13">
        <v>2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4" t="s">
        <v>43</v>
      </c>
      <c r="B501" s="13">
        <v>10</v>
      </c>
      <c r="C501" s="12" t="s">
        <v>413</v>
      </c>
      <c r="D501" s="12" t="s">
        <v>111</v>
      </c>
      <c r="E501" s="13">
        <v>1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7" t="s">
        <v>69</v>
      </c>
      <c r="B502" s="6">
        <v>1</v>
      </c>
      <c r="C502" s="5" t="s">
        <v>308</v>
      </c>
      <c r="D502" s="5" t="s">
        <v>112</v>
      </c>
      <c r="E502" s="6">
        <v>10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7" t="s">
        <v>69</v>
      </c>
      <c r="B503" s="6">
        <v>2</v>
      </c>
      <c r="C503" s="5" t="s">
        <v>533</v>
      </c>
      <c r="D503" s="5" t="s">
        <v>25</v>
      </c>
      <c r="E503" s="6">
        <v>9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7" t="s">
        <v>69</v>
      </c>
      <c r="B504" s="6">
        <v>3</v>
      </c>
      <c r="C504" s="5" t="s">
        <v>304</v>
      </c>
      <c r="D504" s="5" t="s">
        <v>115</v>
      </c>
      <c r="E504" s="6">
        <v>8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7" t="s">
        <v>69</v>
      </c>
      <c r="B505" s="6">
        <v>4</v>
      </c>
      <c r="C505" s="5" t="s">
        <v>273</v>
      </c>
      <c r="D505" s="5" t="s">
        <v>112</v>
      </c>
      <c r="E505" s="6">
        <v>7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7" t="s">
        <v>69</v>
      </c>
      <c r="B506" s="6">
        <v>5</v>
      </c>
      <c r="C506" s="5" t="s">
        <v>414</v>
      </c>
      <c r="D506" s="5" t="s">
        <v>112</v>
      </c>
      <c r="E506" s="6">
        <v>6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4" t="s">
        <v>69</v>
      </c>
      <c r="B507" s="13">
        <v>6</v>
      </c>
      <c r="C507" s="12" t="s">
        <v>534</v>
      </c>
      <c r="D507" s="12" t="s">
        <v>115</v>
      </c>
      <c r="E507" s="13">
        <v>5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4" t="s">
        <v>69</v>
      </c>
      <c r="B508" s="13">
        <v>7</v>
      </c>
      <c r="C508" s="12" t="s">
        <v>415</v>
      </c>
      <c r="D508" s="12" t="s">
        <v>109</v>
      </c>
      <c r="E508" s="13">
        <v>4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4" t="s">
        <v>69</v>
      </c>
      <c r="B509" s="13">
        <v>8</v>
      </c>
      <c r="C509" s="12" t="s">
        <v>416</v>
      </c>
      <c r="D509" s="12" t="s">
        <v>117</v>
      </c>
      <c r="E509" s="13">
        <v>3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4" t="s">
        <v>69</v>
      </c>
      <c r="B510" s="13">
        <v>9</v>
      </c>
      <c r="C510" s="12" t="s">
        <v>275</v>
      </c>
      <c r="D510" s="12" t="s">
        <v>30</v>
      </c>
      <c r="E510" s="13">
        <v>2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4" t="s">
        <v>69</v>
      </c>
      <c r="B511" s="13">
        <v>10</v>
      </c>
      <c r="C511" s="12" t="s">
        <v>535</v>
      </c>
      <c r="D511" s="12" t="s">
        <v>119</v>
      </c>
      <c r="E511" s="13">
        <v>1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7" t="s">
        <v>76</v>
      </c>
      <c r="B512" s="6">
        <v>1</v>
      </c>
      <c r="C512" s="5" t="s">
        <v>112</v>
      </c>
      <c r="D512" s="5" t="s">
        <v>112</v>
      </c>
      <c r="E512" s="6">
        <v>14</v>
      </c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7" t="s">
        <v>76</v>
      </c>
      <c r="B513" s="6">
        <v>2</v>
      </c>
      <c r="C513" s="5" t="s">
        <v>119</v>
      </c>
      <c r="D513" s="5" t="s">
        <v>119</v>
      </c>
      <c r="E513" s="6">
        <v>12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7" t="s">
        <v>76</v>
      </c>
      <c r="B514" s="6">
        <v>3</v>
      </c>
      <c r="C514" s="5" t="s">
        <v>114</v>
      </c>
      <c r="D514" s="5" t="s">
        <v>114</v>
      </c>
      <c r="E514" s="6">
        <v>10</v>
      </c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7" t="s">
        <v>76</v>
      </c>
      <c r="B515" s="6">
        <v>4</v>
      </c>
      <c r="C515" s="5" t="s">
        <v>113</v>
      </c>
      <c r="D515" s="5" t="s">
        <v>113</v>
      </c>
      <c r="E515" s="6">
        <v>9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7" t="s">
        <v>76</v>
      </c>
      <c r="B516" s="6">
        <v>5</v>
      </c>
      <c r="C516" s="5" t="s">
        <v>109</v>
      </c>
      <c r="D516" s="5" t="s">
        <v>109</v>
      </c>
      <c r="E516" s="6">
        <v>8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4" t="s">
        <v>76</v>
      </c>
      <c r="B517" s="13">
        <v>6</v>
      </c>
      <c r="C517" s="12" t="s">
        <v>123</v>
      </c>
      <c r="D517" s="12" t="s">
        <v>123</v>
      </c>
      <c r="E517" s="13">
        <v>7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4" t="s">
        <v>76</v>
      </c>
      <c r="B518" s="13">
        <v>7</v>
      </c>
      <c r="C518" s="12" t="s">
        <v>111</v>
      </c>
      <c r="D518" s="12" t="s">
        <v>111</v>
      </c>
      <c r="E518" s="13">
        <v>6</v>
      </c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4" t="s">
        <v>76</v>
      </c>
      <c r="B519" s="13">
        <v>8</v>
      </c>
      <c r="C519" s="14"/>
      <c r="D519" s="14"/>
      <c r="E519" s="13">
        <v>5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4" t="s">
        <v>76</v>
      </c>
      <c r="B520" s="13">
        <v>9</v>
      </c>
      <c r="C520" s="14"/>
      <c r="D520" s="14"/>
      <c r="E520" s="13">
        <v>4</v>
      </c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4" t="s">
        <v>76</v>
      </c>
      <c r="B521" s="13">
        <v>10</v>
      </c>
      <c r="C521" s="14"/>
      <c r="D521" s="14"/>
      <c r="E521" s="13">
        <v>3</v>
      </c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7" t="s">
        <v>44</v>
      </c>
      <c r="B522" s="6">
        <v>1</v>
      </c>
      <c r="C522" s="5" t="s">
        <v>418</v>
      </c>
      <c r="D522" s="5" t="s">
        <v>110</v>
      </c>
      <c r="E522" s="6">
        <v>10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7" t="s">
        <v>44</v>
      </c>
      <c r="B523" s="6">
        <v>2</v>
      </c>
      <c r="C523" s="5" t="s">
        <v>419</v>
      </c>
      <c r="D523" s="5" t="s">
        <v>107</v>
      </c>
      <c r="E523" s="6">
        <v>9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7" t="s">
        <v>44</v>
      </c>
      <c r="B524" s="6">
        <v>3</v>
      </c>
      <c r="C524" s="5" t="s">
        <v>420</v>
      </c>
      <c r="D524" s="5" t="s">
        <v>113</v>
      </c>
      <c r="E524" s="6">
        <v>8</v>
      </c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7" t="s">
        <v>44</v>
      </c>
      <c r="B525" s="6">
        <v>4</v>
      </c>
      <c r="C525" s="5" t="s">
        <v>421</v>
      </c>
      <c r="D525" s="5" t="s">
        <v>115</v>
      </c>
      <c r="E525" s="6">
        <v>7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7" t="s">
        <v>44</v>
      </c>
      <c r="B526" s="6">
        <v>5</v>
      </c>
      <c r="C526" s="5" t="s">
        <v>422</v>
      </c>
      <c r="D526" s="5" t="s">
        <v>125</v>
      </c>
      <c r="E526" s="6">
        <v>6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4" t="s">
        <v>44</v>
      </c>
      <c r="B527" s="13">
        <v>6</v>
      </c>
      <c r="C527" s="12" t="s">
        <v>423</v>
      </c>
      <c r="D527" s="12" t="s">
        <v>30</v>
      </c>
      <c r="E527" s="13">
        <v>5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4" t="s">
        <v>44</v>
      </c>
      <c r="B528" s="13">
        <v>7</v>
      </c>
      <c r="C528" s="12" t="s">
        <v>424</v>
      </c>
      <c r="D528" s="12" t="s">
        <v>119</v>
      </c>
      <c r="E528" s="13">
        <v>4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4" t="s">
        <v>44</v>
      </c>
      <c r="B529" s="13">
        <v>8</v>
      </c>
      <c r="C529" s="65" t="s">
        <v>425</v>
      </c>
      <c r="D529" s="12" t="s">
        <v>123</v>
      </c>
      <c r="E529" s="13">
        <v>3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4" t="s">
        <v>44</v>
      </c>
      <c r="B530" s="13">
        <v>9</v>
      </c>
      <c r="C530" s="12" t="s">
        <v>426</v>
      </c>
      <c r="D530" s="12" t="s">
        <v>116</v>
      </c>
      <c r="E530" s="13">
        <v>2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4" t="s">
        <v>44</v>
      </c>
      <c r="B531" s="13">
        <v>10</v>
      </c>
      <c r="C531" s="12" t="s">
        <v>214</v>
      </c>
      <c r="D531" s="12" t="s">
        <v>25</v>
      </c>
      <c r="E531" s="13">
        <v>1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7" t="s">
        <v>88</v>
      </c>
      <c r="B532" s="6">
        <v>1</v>
      </c>
      <c r="C532" s="5" t="s">
        <v>427</v>
      </c>
      <c r="D532" s="5" t="s">
        <v>112</v>
      </c>
      <c r="E532" s="6">
        <v>12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>
      <c r="A533" s="7" t="s">
        <v>88</v>
      </c>
      <c r="B533" s="6">
        <v>2</v>
      </c>
      <c r="C533" s="5" t="s">
        <v>369</v>
      </c>
      <c r="D533" s="5" t="s">
        <v>115</v>
      </c>
      <c r="E533" s="6">
        <v>10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7" t="s">
        <v>88</v>
      </c>
      <c r="B534" s="6">
        <v>3</v>
      </c>
      <c r="C534" s="5" t="s">
        <v>428</v>
      </c>
      <c r="D534" s="5" t="s">
        <v>112</v>
      </c>
      <c r="E534" s="6">
        <v>9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7" t="s">
        <v>88</v>
      </c>
      <c r="B535" s="6">
        <v>4</v>
      </c>
      <c r="C535" s="5" t="s">
        <v>429</v>
      </c>
      <c r="D535" s="5" t="s">
        <v>112</v>
      </c>
      <c r="E535" s="6">
        <v>8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7" t="s">
        <v>88</v>
      </c>
      <c r="B536" s="6">
        <v>5</v>
      </c>
      <c r="C536" s="5" t="s">
        <v>430</v>
      </c>
      <c r="D536" s="5" t="s">
        <v>119</v>
      </c>
      <c r="E536" s="6">
        <v>7</v>
      </c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4" t="s">
        <v>88</v>
      </c>
      <c r="B537" s="13">
        <v>6</v>
      </c>
      <c r="C537" s="12" t="s">
        <v>224</v>
      </c>
      <c r="D537" s="12" t="s">
        <v>115</v>
      </c>
      <c r="E537" s="13">
        <v>6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4" t="s">
        <v>88</v>
      </c>
      <c r="B538" s="13">
        <v>7</v>
      </c>
      <c r="C538" s="12" t="s">
        <v>431</v>
      </c>
      <c r="D538" s="12" t="s">
        <v>115</v>
      </c>
      <c r="E538" s="13">
        <v>5</v>
      </c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4" t="s">
        <v>88</v>
      </c>
      <c r="B539" s="13">
        <v>8</v>
      </c>
      <c r="C539" s="12" t="s">
        <v>287</v>
      </c>
      <c r="D539" s="12" t="s">
        <v>119</v>
      </c>
      <c r="E539" s="13">
        <v>4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4" t="s">
        <v>88</v>
      </c>
      <c r="B540" s="13">
        <v>9</v>
      </c>
      <c r="C540" s="12" t="s">
        <v>432</v>
      </c>
      <c r="D540" s="12" t="s">
        <v>111</v>
      </c>
      <c r="E540" s="13">
        <v>3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4" t="s">
        <v>88</v>
      </c>
      <c r="B541" s="13">
        <v>10</v>
      </c>
      <c r="C541" s="14"/>
      <c r="D541" s="14"/>
      <c r="E541" s="13">
        <v>2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7" t="s">
        <v>89</v>
      </c>
      <c r="B542" s="6">
        <v>1</v>
      </c>
      <c r="C542" s="5" t="s">
        <v>291</v>
      </c>
      <c r="D542" s="5" t="s">
        <v>112</v>
      </c>
      <c r="E542" s="6">
        <v>12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7" t="s">
        <v>89</v>
      </c>
      <c r="B543" s="6">
        <v>2</v>
      </c>
      <c r="C543" s="5" t="s">
        <v>230</v>
      </c>
      <c r="D543" s="5" t="s">
        <v>30</v>
      </c>
      <c r="E543" s="6">
        <v>10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7" t="s">
        <v>89</v>
      </c>
      <c r="B544" s="6">
        <v>3</v>
      </c>
      <c r="C544" s="5" t="s">
        <v>433</v>
      </c>
      <c r="D544" s="5" t="s">
        <v>112</v>
      </c>
      <c r="E544" s="6">
        <v>9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7" t="s">
        <v>89</v>
      </c>
      <c r="B545" s="6">
        <v>4</v>
      </c>
      <c r="C545" s="5" t="s">
        <v>434</v>
      </c>
      <c r="D545" s="5" t="s">
        <v>112</v>
      </c>
      <c r="E545" s="6">
        <v>8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7" t="s">
        <v>89</v>
      </c>
      <c r="B546" s="6">
        <v>5</v>
      </c>
      <c r="C546" s="5" t="s">
        <v>182</v>
      </c>
      <c r="D546" s="5" t="s">
        <v>115</v>
      </c>
      <c r="E546" s="6">
        <v>7</v>
      </c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4" t="s">
        <v>89</v>
      </c>
      <c r="B547" s="13">
        <v>6</v>
      </c>
      <c r="C547" s="12" t="s">
        <v>435</v>
      </c>
      <c r="D547" s="12" t="s">
        <v>119</v>
      </c>
      <c r="E547" s="13">
        <v>6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4" t="s">
        <v>89</v>
      </c>
      <c r="B548" s="13">
        <v>7</v>
      </c>
      <c r="C548" s="12" t="s">
        <v>436</v>
      </c>
      <c r="D548" s="12" t="s">
        <v>119</v>
      </c>
      <c r="E548" s="13">
        <v>5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4" t="s">
        <v>89</v>
      </c>
      <c r="B549" s="13">
        <v>8</v>
      </c>
      <c r="C549" s="12"/>
      <c r="D549" s="12"/>
      <c r="E549" s="13">
        <v>4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4" t="s">
        <v>89</v>
      </c>
      <c r="B550" s="13">
        <v>9</v>
      </c>
      <c r="C550" s="14"/>
      <c r="D550" s="14"/>
      <c r="E550" s="13">
        <v>3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4" t="s">
        <v>89</v>
      </c>
      <c r="B551" s="13">
        <v>10</v>
      </c>
      <c r="C551" s="14"/>
      <c r="D551" s="14"/>
      <c r="E551" s="13">
        <v>2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7" t="s">
        <v>102</v>
      </c>
      <c r="B552" s="6">
        <v>1</v>
      </c>
      <c r="C552" s="5" t="s">
        <v>437</v>
      </c>
      <c r="D552" s="5" t="s">
        <v>112</v>
      </c>
      <c r="E552" s="6">
        <v>12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7" t="s">
        <v>102</v>
      </c>
      <c r="B553" s="6">
        <v>2</v>
      </c>
      <c r="C553" s="5" t="s">
        <v>438</v>
      </c>
      <c r="D553" s="5" t="s">
        <v>112</v>
      </c>
      <c r="E553" s="6">
        <v>10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7" t="s">
        <v>102</v>
      </c>
      <c r="B554" s="6">
        <v>3</v>
      </c>
      <c r="C554" s="5" t="s">
        <v>421</v>
      </c>
      <c r="D554" s="5" t="s">
        <v>115</v>
      </c>
      <c r="E554" s="6">
        <v>9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7" t="s">
        <v>102</v>
      </c>
      <c r="B555" s="6">
        <v>4</v>
      </c>
      <c r="C555" s="5" t="s">
        <v>262</v>
      </c>
      <c r="D555" s="5" t="s">
        <v>112</v>
      </c>
      <c r="E555" s="6">
        <v>8</v>
      </c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7" t="s">
        <v>102</v>
      </c>
      <c r="B556" s="6">
        <v>5</v>
      </c>
      <c r="C556" s="5" t="s">
        <v>317</v>
      </c>
      <c r="D556" s="5" t="s">
        <v>115</v>
      </c>
      <c r="E556" s="6">
        <v>7</v>
      </c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4" t="s">
        <v>102</v>
      </c>
      <c r="B557" s="13">
        <v>6</v>
      </c>
      <c r="C557" s="12"/>
      <c r="D557" s="12"/>
      <c r="E557" s="13">
        <v>6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4" t="s">
        <v>102</v>
      </c>
      <c r="B558" s="13">
        <v>7</v>
      </c>
      <c r="C558" s="12"/>
      <c r="D558" s="12"/>
      <c r="E558" s="13">
        <v>5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4" t="s">
        <v>102</v>
      </c>
      <c r="B559" s="13">
        <v>8</v>
      </c>
      <c r="C559" s="12"/>
      <c r="D559" s="12"/>
      <c r="E559" s="13">
        <v>4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4" t="s">
        <v>102</v>
      </c>
      <c r="B560" s="13">
        <v>9</v>
      </c>
      <c r="C560" s="12"/>
      <c r="D560" s="12"/>
      <c r="E560" s="13">
        <v>3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4" t="s">
        <v>102</v>
      </c>
      <c r="B561" s="13">
        <v>10</v>
      </c>
      <c r="C561" s="12"/>
      <c r="D561" s="12"/>
      <c r="E561" s="13">
        <v>2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7" t="s">
        <v>45</v>
      </c>
      <c r="B562" s="6">
        <v>1</v>
      </c>
      <c r="C562" s="5" t="s">
        <v>439</v>
      </c>
      <c r="D562" s="5" t="s">
        <v>112</v>
      </c>
      <c r="E562" s="6">
        <v>12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7" t="s">
        <v>45</v>
      </c>
      <c r="B563" s="6">
        <v>2</v>
      </c>
      <c r="C563" s="5" t="s">
        <v>204</v>
      </c>
      <c r="D563" s="5" t="s">
        <v>107</v>
      </c>
      <c r="E563" s="6">
        <v>10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7" t="s">
        <v>45</v>
      </c>
      <c r="B564" s="6">
        <v>3</v>
      </c>
      <c r="C564" s="5" t="s">
        <v>440</v>
      </c>
      <c r="D564" s="5" t="s">
        <v>112</v>
      </c>
      <c r="E564" s="6">
        <v>9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7" t="s">
        <v>45</v>
      </c>
      <c r="B565" s="6">
        <v>4</v>
      </c>
      <c r="C565" s="5" t="s">
        <v>532</v>
      </c>
      <c r="D565" s="5" t="s">
        <v>119</v>
      </c>
      <c r="E565" s="6">
        <v>8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7" t="s">
        <v>45</v>
      </c>
      <c r="B566" s="6">
        <v>5</v>
      </c>
      <c r="C566" s="5"/>
      <c r="D566" s="5"/>
      <c r="E566" s="6">
        <v>7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4" t="s">
        <v>45</v>
      </c>
      <c r="B567" s="13">
        <v>6</v>
      </c>
      <c r="C567" s="12"/>
      <c r="D567" s="12"/>
      <c r="E567" s="13">
        <v>6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4" t="s">
        <v>45</v>
      </c>
      <c r="B568" s="13">
        <v>7</v>
      </c>
      <c r="C568" s="14"/>
      <c r="D568" s="14"/>
      <c r="E568" s="13">
        <v>5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4" t="s">
        <v>45</v>
      </c>
      <c r="B569" s="13">
        <v>8</v>
      </c>
      <c r="C569" s="14"/>
      <c r="D569" s="14"/>
      <c r="E569" s="13">
        <v>4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4" t="s">
        <v>45</v>
      </c>
      <c r="B570" s="13">
        <v>9</v>
      </c>
      <c r="C570" s="14"/>
      <c r="D570" s="14"/>
      <c r="E570" s="13">
        <v>3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4" t="s">
        <v>45</v>
      </c>
      <c r="B571" s="13">
        <v>10</v>
      </c>
      <c r="C571" s="14"/>
      <c r="D571" s="14"/>
      <c r="E571" s="13">
        <v>2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7" t="s">
        <v>104</v>
      </c>
      <c r="B572" s="6">
        <v>1</v>
      </c>
      <c r="C572" s="5" t="s">
        <v>142</v>
      </c>
      <c r="D572" s="5" t="s">
        <v>121</v>
      </c>
      <c r="E572" s="6">
        <v>12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7" t="s">
        <v>104</v>
      </c>
      <c r="B573" s="6">
        <v>2</v>
      </c>
      <c r="C573" s="5"/>
      <c r="D573" s="5"/>
      <c r="E573" s="6">
        <v>10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7" t="s">
        <v>104</v>
      </c>
      <c r="B574" s="6">
        <v>3</v>
      </c>
      <c r="C574" s="5"/>
      <c r="D574" s="5"/>
      <c r="E574" s="6">
        <v>9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7" t="s">
        <v>104</v>
      </c>
      <c r="B575" s="6">
        <v>4</v>
      </c>
      <c r="C575" s="5"/>
      <c r="D575" s="5"/>
      <c r="E575" s="6">
        <v>8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7" t="s">
        <v>104</v>
      </c>
      <c r="B576" s="6">
        <v>5</v>
      </c>
      <c r="C576" s="7"/>
      <c r="D576" s="7"/>
      <c r="E576" s="6">
        <v>7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4" t="s">
        <v>104</v>
      </c>
      <c r="B577" s="13">
        <v>6</v>
      </c>
      <c r="C577" s="14"/>
      <c r="D577" s="14"/>
      <c r="E577" s="13">
        <v>6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4" t="s">
        <v>104</v>
      </c>
      <c r="B578" s="13">
        <v>7</v>
      </c>
      <c r="C578" s="14"/>
      <c r="D578" s="14"/>
      <c r="E578" s="13">
        <v>5</v>
      </c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4" t="s">
        <v>104</v>
      </c>
      <c r="B579" s="13">
        <v>8</v>
      </c>
      <c r="C579" s="14"/>
      <c r="D579" s="14"/>
      <c r="E579" s="13">
        <v>4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4" t="s">
        <v>104</v>
      </c>
      <c r="B580" s="13">
        <v>9</v>
      </c>
      <c r="C580" s="14"/>
      <c r="D580" s="14"/>
      <c r="E580" s="13">
        <v>3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4" t="s">
        <v>104</v>
      </c>
      <c r="B581" s="13">
        <v>10</v>
      </c>
      <c r="C581" s="14"/>
      <c r="D581" s="14"/>
      <c r="E581" s="13">
        <v>2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7" t="s">
        <v>90</v>
      </c>
      <c r="B582" s="6">
        <v>1</v>
      </c>
      <c r="C582" s="5" t="s">
        <v>235</v>
      </c>
      <c r="D582" s="5" t="s">
        <v>119</v>
      </c>
      <c r="E582" s="6">
        <v>10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7" t="s">
        <v>90</v>
      </c>
      <c r="B583" s="6">
        <v>2</v>
      </c>
      <c r="C583" s="5" t="s">
        <v>441</v>
      </c>
      <c r="D583" s="5" t="s">
        <v>112</v>
      </c>
      <c r="E583" s="6">
        <v>9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7" t="s">
        <v>90</v>
      </c>
      <c r="B584" s="6">
        <v>3</v>
      </c>
      <c r="C584" s="5" t="s">
        <v>393</v>
      </c>
      <c r="D584" s="5" t="s">
        <v>125</v>
      </c>
      <c r="E584" s="6">
        <v>8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7" t="s">
        <v>90</v>
      </c>
      <c r="B585" s="6">
        <v>4</v>
      </c>
      <c r="C585" s="5" t="s">
        <v>442</v>
      </c>
      <c r="D585" s="5" t="s">
        <v>125</v>
      </c>
      <c r="E585" s="6">
        <v>7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7" t="s">
        <v>90</v>
      </c>
      <c r="B586" s="6">
        <v>5</v>
      </c>
      <c r="C586" s="5" t="s">
        <v>443</v>
      </c>
      <c r="D586" s="5" t="s">
        <v>112</v>
      </c>
      <c r="E586" s="6">
        <v>6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4" t="s">
        <v>90</v>
      </c>
      <c r="B587" s="13">
        <v>6</v>
      </c>
      <c r="C587" s="12" t="s">
        <v>287</v>
      </c>
      <c r="D587" s="12" t="s">
        <v>119</v>
      </c>
      <c r="E587" s="13">
        <v>5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4" t="s">
        <v>90</v>
      </c>
      <c r="B588" s="13">
        <v>7</v>
      </c>
      <c r="C588" s="12" t="s">
        <v>444</v>
      </c>
      <c r="D588" s="12" t="s">
        <v>125</v>
      </c>
      <c r="E588" s="13">
        <v>4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4" t="s">
        <v>90</v>
      </c>
      <c r="B589" s="13">
        <v>8</v>
      </c>
      <c r="C589" s="12" t="s">
        <v>445</v>
      </c>
      <c r="D589" s="12" t="s">
        <v>111</v>
      </c>
      <c r="E589" s="13">
        <v>3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4" t="s">
        <v>90</v>
      </c>
      <c r="B590" s="13">
        <v>9</v>
      </c>
      <c r="C590" s="12" t="s">
        <v>446</v>
      </c>
      <c r="D590" s="12" t="s">
        <v>115</v>
      </c>
      <c r="E590" s="13">
        <v>2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4" t="s">
        <v>90</v>
      </c>
      <c r="B591" s="13">
        <v>10</v>
      </c>
      <c r="C591" s="12" t="s">
        <v>447</v>
      </c>
      <c r="D591" s="12" t="s">
        <v>111</v>
      </c>
      <c r="E591" s="13">
        <v>1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7" t="s">
        <v>91</v>
      </c>
      <c r="B592" s="6">
        <v>1</v>
      </c>
      <c r="C592" s="5" t="s">
        <v>314</v>
      </c>
      <c r="D592" s="5" t="s">
        <v>125</v>
      </c>
      <c r="E592" s="6">
        <v>10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7" t="s">
        <v>91</v>
      </c>
      <c r="B593" s="6">
        <v>2</v>
      </c>
      <c r="C593" s="5" t="s">
        <v>536</v>
      </c>
      <c r="D593" s="5" t="s">
        <v>119</v>
      </c>
      <c r="E593" s="6">
        <v>9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7" t="s">
        <v>91</v>
      </c>
      <c r="B594" s="6">
        <v>3</v>
      </c>
      <c r="C594" s="5" t="s">
        <v>402</v>
      </c>
      <c r="D594" s="5" t="s">
        <v>125</v>
      </c>
      <c r="E594" s="6">
        <v>8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7" t="s">
        <v>91</v>
      </c>
      <c r="B595" s="6">
        <v>4</v>
      </c>
      <c r="C595" s="5" t="s">
        <v>448</v>
      </c>
      <c r="D595" s="5" t="s">
        <v>111</v>
      </c>
      <c r="E595" s="6">
        <v>7</v>
      </c>
      <c r="F595" s="3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7" t="s">
        <v>91</v>
      </c>
      <c r="B596" s="6">
        <v>5</v>
      </c>
      <c r="C596" s="5" t="s">
        <v>229</v>
      </c>
      <c r="D596" s="5" t="s">
        <v>119</v>
      </c>
      <c r="E596" s="6">
        <v>6</v>
      </c>
      <c r="F596" s="3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4" t="s">
        <v>91</v>
      </c>
      <c r="B597" s="13">
        <v>6</v>
      </c>
      <c r="C597" s="12" t="s">
        <v>404</v>
      </c>
      <c r="D597" s="12" t="s">
        <v>115</v>
      </c>
      <c r="E597" s="13">
        <v>5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4" t="s">
        <v>91</v>
      </c>
      <c r="B598" s="13">
        <v>7</v>
      </c>
      <c r="C598" s="12" t="s">
        <v>449</v>
      </c>
      <c r="D598" s="12" t="s">
        <v>125</v>
      </c>
      <c r="E598" s="13">
        <v>4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4" t="s">
        <v>91</v>
      </c>
      <c r="B599" s="13">
        <v>8</v>
      </c>
      <c r="C599" s="12" t="s">
        <v>450</v>
      </c>
      <c r="D599" s="12" t="s">
        <v>112</v>
      </c>
      <c r="E599" s="13">
        <v>3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4" t="s">
        <v>91</v>
      </c>
      <c r="B600" s="13">
        <v>9</v>
      </c>
      <c r="C600" s="12" t="s">
        <v>451</v>
      </c>
      <c r="D600" s="12" t="s">
        <v>119</v>
      </c>
      <c r="E600" s="13">
        <v>2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4" t="s">
        <v>91</v>
      </c>
      <c r="B601" s="13">
        <v>10</v>
      </c>
      <c r="C601" s="12" t="s">
        <v>452</v>
      </c>
      <c r="D601" s="12" t="s">
        <v>115</v>
      </c>
      <c r="E601" s="13">
        <v>1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7" t="s">
        <v>46</v>
      </c>
      <c r="B602" s="6">
        <v>1</v>
      </c>
      <c r="C602" s="5" t="s">
        <v>453</v>
      </c>
      <c r="D602" s="5" t="s">
        <v>112</v>
      </c>
      <c r="E602" s="6">
        <v>10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7" t="s">
        <v>46</v>
      </c>
      <c r="B603" s="6">
        <v>2</v>
      </c>
      <c r="C603" s="5" t="s">
        <v>454</v>
      </c>
      <c r="D603" s="5" t="s">
        <v>113</v>
      </c>
      <c r="E603" s="6">
        <v>9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7" t="s">
        <v>46</v>
      </c>
      <c r="B604" s="6">
        <v>3</v>
      </c>
      <c r="C604" s="5" t="s">
        <v>537</v>
      </c>
      <c r="D604" s="5" t="s">
        <v>107</v>
      </c>
      <c r="E604" s="6">
        <v>8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7" t="s">
        <v>46</v>
      </c>
      <c r="B605" s="6">
        <v>4</v>
      </c>
      <c r="C605" s="5" t="s">
        <v>338</v>
      </c>
      <c r="D605" s="5" t="s">
        <v>112</v>
      </c>
      <c r="E605" s="6">
        <v>7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7" t="s">
        <v>46</v>
      </c>
      <c r="B606" s="6">
        <v>5</v>
      </c>
      <c r="C606" s="5" t="s">
        <v>266</v>
      </c>
      <c r="D606" s="5" t="s">
        <v>119</v>
      </c>
      <c r="E606" s="6">
        <v>6</v>
      </c>
      <c r="F606" s="3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4" t="s">
        <v>46</v>
      </c>
      <c r="B607" s="13">
        <v>6</v>
      </c>
      <c r="C607" s="12" t="s">
        <v>538</v>
      </c>
      <c r="D607" s="12" t="s">
        <v>115</v>
      </c>
      <c r="E607" s="13">
        <v>5</v>
      </c>
      <c r="F607" s="3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4" t="s">
        <v>46</v>
      </c>
      <c r="B608" s="13">
        <v>7</v>
      </c>
      <c r="C608" s="12" t="s">
        <v>382</v>
      </c>
      <c r="D608" s="12" t="s">
        <v>115</v>
      </c>
      <c r="E608" s="13">
        <v>4</v>
      </c>
      <c r="F608" s="3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4" t="s">
        <v>46</v>
      </c>
      <c r="B609" s="13">
        <v>8</v>
      </c>
      <c r="C609" s="12" t="s">
        <v>296</v>
      </c>
      <c r="D609" s="12" t="s">
        <v>107</v>
      </c>
      <c r="E609" s="13">
        <v>3</v>
      </c>
      <c r="F609" s="3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4" t="s">
        <v>46</v>
      </c>
      <c r="B610" s="13">
        <v>9</v>
      </c>
      <c r="C610" s="12" t="s">
        <v>380</v>
      </c>
      <c r="D610" s="12" t="s">
        <v>119</v>
      </c>
      <c r="E610" s="13">
        <v>2</v>
      </c>
      <c r="F610" s="3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4" t="s">
        <v>46</v>
      </c>
      <c r="B611" s="13">
        <v>10</v>
      </c>
      <c r="C611" s="12" t="s">
        <v>455</v>
      </c>
      <c r="D611" s="12" t="s">
        <v>115</v>
      </c>
      <c r="E611" s="13">
        <v>1</v>
      </c>
      <c r="F611" s="3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7" t="s">
        <v>47</v>
      </c>
      <c r="B612" s="6">
        <v>1</v>
      </c>
      <c r="C612" s="5" t="s">
        <v>327</v>
      </c>
      <c r="D612" s="5" t="s">
        <v>119</v>
      </c>
      <c r="E612" s="6">
        <v>10</v>
      </c>
      <c r="F612" s="3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7" t="s">
        <v>47</v>
      </c>
      <c r="B613" s="6">
        <v>2</v>
      </c>
      <c r="C613" s="5" t="s">
        <v>456</v>
      </c>
      <c r="D613" s="5" t="s">
        <v>112</v>
      </c>
      <c r="E613" s="6">
        <v>9</v>
      </c>
      <c r="F613" s="3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7" t="s">
        <v>47</v>
      </c>
      <c r="B614" s="6">
        <v>3</v>
      </c>
      <c r="C614" s="5" t="s">
        <v>539</v>
      </c>
      <c r="D614" s="5" t="s">
        <v>111</v>
      </c>
      <c r="E614" s="6">
        <v>8</v>
      </c>
      <c r="F614" s="3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7" t="s">
        <v>47</v>
      </c>
      <c r="B615" s="6">
        <v>4</v>
      </c>
      <c r="C615" s="5" t="s">
        <v>457</v>
      </c>
      <c r="D615" s="5" t="s">
        <v>117</v>
      </c>
      <c r="E615" s="6">
        <v>7</v>
      </c>
      <c r="F615" s="3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7" t="s">
        <v>47</v>
      </c>
      <c r="B616" s="6">
        <v>5</v>
      </c>
      <c r="C616" s="5" t="s">
        <v>322</v>
      </c>
      <c r="D616" s="5" t="s">
        <v>107</v>
      </c>
      <c r="E616" s="6">
        <v>6</v>
      </c>
      <c r="F616" s="3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4" t="s">
        <v>47</v>
      </c>
      <c r="B617" s="13">
        <v>6</v>
      </c>
      <c r="C617" s="12" t="s">
        <v>540</v>
      </c>
      <c r="D617" s="12" t="s">
        <v>121</v>
      </c>
      <c r="E617" s="13">
        <v>5</v>
      </c>
      <c r="F617" s="19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4" t="s">
        <v>47</v>
      </c>
      <c r="B618" s="13">
        <v>7</v>
      </c>
      <c r="C618" s="12" t="s">
        <v>335</v>
      </c>
      <c r="D618" s="12" t="s">
        <v>112</v>
      </c>
      <c r="E618" s="13">
        <v>4</v>
      </c>
      <c r="F618" s="3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4" t="s">
        <v>47</v>
      </c>
      <c r="B619" s="13">
        <v>8</v>
      </c>
      <c r="C619" s="12" t="s">
        <v>541</v>
      </c>
      <c r="D619" s="12" t="s">
        <v>30</v>
      </c>
      <c r="E619" s="13">
        <v>3</v>
      </c>
      <c r="F619" s="3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4" t="s">
        <v>47</v>
      </c>
      <c r="B620" s="13">
        <v>9</v>
      </c>
      <c r="C620" s="12" t="s">
        <v>534</v>
      </c>
      <c r="D620" s="12" t="s">
        <v>115</v>
      </c>
      <c r="E620" s="13">
        <v>2</v>
      </c>
      <c r="F620" s="3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4" t="s">
        <v>47</v>
      </c>
      <c r="B621" s="13">
        <v>10</v>
      </c>
      <c r="C621" s="12" t="s">
        <v>206</v>
      </c>
      <c r="D621" s="12" t="s">
        <v>119</v>
      </c>
      <c r="E621" s="13">
        <v>1</v>
      </c>
      <c r="F621" s="3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7" t="s">
        <v>96</v>
      </c>
      <c r="B622" s="6">
        <v>1</v>
      </c>
      <c r="C622" s="5" t="s">
        <v>111</v>
      </c>
      <c r="D622" s="5" t="s">
        <v>111</v>
      </c>
      <c r="E622" s="6">
        <v>20</v>
      </c>
      <c r="F622" s="3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7" t="s">
        <v>96</v>
      </c>
      <c r="B623" s="6">
        <v>2</v>
      </c>
      <c r="C623" s="5" t="s">
        <v>30</v>
      </c>
      <c r="D623" s="5" t="s">
        <v>30</v>
      </c>
      <c r="E623" s="6">
        <v>18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7" t="s">
        <v>96</v>
      </c>
      <c r="B624" s="6">
        <v>3</v>
      </c>
      <c r="C624" s="5" t="s">
        <v>112</v>
      </c>
      <c r="D624" s="5" t="s">
        <v>112</v>
      </c>
      <c r="E624" s="6">
        <v>16</v>
      </c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7" t="s">
        <v>96</v>
      </c>
      <c r="B625" s="6">
        <v>4</v>
      </c>
      <c r="C625" s="5" t="s">
        <v>120</v>
      </c>
      <c r="D625" s="5" t="s">
        <v>120</v>
      </c>
      <c r="E625" s="6">
        <v>14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7" t="s">
        <v>96</v>
      </c>
      <c r="B626" s="6">
        <v>5</v>
      </c>
      <c r="C626" s="5" t="s">
        <v>123</v>
      </c>
      <c r="D626" s="5" t="s">
        <v>123</v>
      </c>
      <c r="E626" s="6">
        <v>12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4" t="s">
        <v>96</v>
      </c>
      <c r="B627" s="13">
        <v>6</v>
      </c>
      <c r="C627" s="12"/>
      <c r="D627" s="12"/>
      <c r="E627" s="13">
        <v>10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4" t="s">
        <v>96</v>
      </c>
      <c r="B628" s="13">
        <v>7</v>
      </c>
      <c r="C628" s="14"/>
      <c r="D628" s="14"/>
      <c r="E628" s="13">
        <v>9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4" t="s">
        <v>96</v>
      </c>
      <c r="B629" s="13">
        <v>8</v>
      </c>
      <c r="C629" s="14"/>
      <c r="D629" s="14"/>
      <c r="E629" s="13">
        <v>8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4" t="s">
        <v>96</v>
      </c>
      <c r="B630" s="13">
        <v>9</v>
      </c>
      <c r="C630" s="14"/>
      <c r="D630" s="14"/>
      <c r="E630" s="13">
        <v>7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4" t="s">
        <v>96</v>
      </c>
      <c r="B631" s="13">
        <v>10</v>
      </c>
      <c r="C631" s="14"/>
      <c r="D631" s="14"/>
      <c r="E631" s="13">
        <v>6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7" t="s">
        <v>77</v>
      </c>
      <c r="B632" s="6">
        <v>1</v>
      </c>
      <c r="C632" s="5" t="s">
        <v>109</v>
      </c>
      <c r="D632" s="5" t="s">
        <v>109</v>
      </c>
      <c r="E632" s="6">
        <v>20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7" t="s">
        <v>77</v>
      </c>
      <c r="B633" s="6">
        <v>2</v>
      </c>
      <c r="C633" s="5" t="s">
        <v>112</v>
      </c>
      <c r="D633" s="5" t="s">
        <v>112</v>
      </c>
      <c r="E633" s="6">
        <v>18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7" t="s">
        <v>77</v>
      </c>
      <c r="B634" s="6">
        <v>3</v>
      </c>
      <c r="C634" s="5" t="s">
        <v>111</v>
      </c>
      <c r="D634" s="5" t="s">
        <v>111</v>
      </c>
      <c r="E634" s="6">
        <v>16</v>
      </c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7" t="s">
        <v>77</v>
      </c>
      <c r="B635" s="6">
        <v>4</v>
      </c>
      <c r="C635" s="5" t="s">
        <v>123</v>
      </c>
      <c r="D635" s="5" t="s">
        <v>123</v>
      </c>
      <c r="E635" s="6">
        <v>14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7" t="s">
        <v>77</v>
      </c>
      <c r="B636" s="6">
        <v>5</v>
      </c>
      <c r="C636" s="5" t="s">
        <v>30</v>
      </c>
      <c r="D636" s="5" t="s">
        <v>30</v>
      </c>
      <c r="E636" s="6">
        <v>12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4" t="s">
        <v>77</v>
      </c>
      <c r="B637" s="13">
        <v>6</v>
      </c>
      <c r="C637" s="14"/>
      <c r="D637" s="14"/>
      <c r="E637" s="13">
        <v>10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4" t="s">
        <v>77</v>
      </c>
      <c r="B638" s="13">
        <v>7</v>
      </c>
      <c r="C638" s="14"/>
      <c r="D638" s="14"/>
      <c r="E638" s="13">
        <v>9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4" t="s">
        <v>77</v>
      </c>
      <c r="B639" s="13">
        <v>8</v>
      </c>
      <c r="C639" s="14"/>
      <c r="D639" s="14"/>
      <c r="E639" s="13">
        <v>8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4" t="s">
        <v>77</v>
      </c>
      <c r="B640" s="13">
        <v>9</v>
      </c>
      <c r="C640" s="14"/>
      <c r="D640" s="14"/>
      <c r="E640" s="13">
        <v>7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4" t="s">
        <v>77</v>
      </c>
      <c r="B641" s="13">
        <v>10</v>
      </c>
      <c r="C641" s="14"/>
      <c r="D641" s="14"/>
      <c r="E641" s="13">
        <v>6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7" t="s">
        <v>48</v>
      </c>
      <c r="B642" s="6">
        <v>1</v>
      </c>
      <c r="C642" s="5" t="s">
        <v>310</v>
      </c>
      <c r="D642" s="5" t="s">
        <v>112</v>
      </c>
      <c r="E642" s="6">
        <v>10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7" t="s">
        <v>48</v>
      </c>
      <c r="B643" s="6">
        <v>2</v>
      </c>
      <c r="C643" s="5" t="s">
        <v>219</v>
      </c>
      <c r="D643" s="5" t="s">
        <v>115</v>
      </c>
      <c r="E643" s="6">
        <v>9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7" t="s">
        <v>48</v>
      </c>
      <c r="B644" s="6">
        <v>3</v>
      </c>
      <c r="C644" s="5" t="s">
        <v>458</v>
      </c>
      <c r="D644" s="5" t="s">
        <v>114</v>
      </c>
      <c r="E644" s="6">
        <v>8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7" t="s">
        <v>48</v>
      </c>
      <c r="B645" s="6">
        <v>4</v>
      </c>
      <c r="C645" s="5" t="s">
        <v>220</v>
      </c>
      <c r="D645" s="5" t="s">
        <v>107</v>
      </c>
      <c r="E645" s="6">
        <v>7</v>
      </c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7" t="s">
        <v>48</v>
      </c>
      <c r="B646" s="6">
        <v>5</v>
      </c>
      <c r="C646" s="5" t="s">
        <v>431</v>
      </c>
      <c r="D646" s="5" t="s">
        <v>115</v>
      </c>
      <c r="E646" s="6">
        <v>6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4" t="s">
        <v>48</v>
      </c>
      <c r="B647" s="13">
        <v>6</v>
      </c>
      <c r="C647" s="12" t="s">
        <v>459</v>
      </c>
      <c r="D647" s="12" t="s">
        <v>123</v>
      </c>
      <c r="E647" s="13">
        <v>5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4" t="s">
        <v>48</v>
      </c>
      <c r="B648" s="13">
        <v>7</v>
      </c>
      <c r="C648" s="12" t="s">
        <v>460</v>
      </c>
      <c r="D648" s="12" t="s">
        <v>120</v>
      </c>
      <c r="E648" s="13">
        <v>4</v>
      </c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4" t="s">
        <v>48</v>
      </c>
      <c r="B649" s="13">
        <v>8</v>
      </c>
      <c r="C649" s="12" t="s">
        <v>370</v>
      </c>
      <c r="D649" s="12" t="s">
        <v>115</v>
      </c>
      <c r="E649" s="13">
        <v>3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4" t="s">
        <v>48</v>
      </c>
      <c r="B650" s="13">
        <v>9</v>
      </c>
      <c r="C650" s="12" t="s">
        <v>287</v>
      </c>
      <c r="D650" s="12" t="s">
        <v>119</v>
      </c>
      <c r="E650" s="13">
        <v>2</v>
      </c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4" t="s">
        <v>48</v>
      </c>
      <c r="B651" s="13">
        <v>10</v>
      </c>
      <c r="C651" s="12" t="s">
        <v>461</v>
      </c>
      <c r="D651" s="12" t="s">
        <v>121</v>
      </c>
      <c r="E651" s="13">
        <v>1</v>
      </c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7" t="s">
        <v>49</v>
      </c>
      <c r="B652" s="6">
        <v>1</v>
      </c>
      <c r="C652" s="5" t="s">
        <v>313</v>
      </c>
      <c r="D652" s="5" t="s">
        <v>111</v>
      </c>
      <c r="E652" s="6">
        <v>10</v>
      </c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7" t="s">
        <v>49</v>
      </c>
      <c r="B653" s="6">
        <v>2</v>
      </c>
      <c r="C653" s="5" t="s">
        <v>226</v>
      </c>
      <c r="D653" s="5" t="s">
        <v>124</v>
      </c>
      <c r="E653" s="6">
        <v>9</v>
      </c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7" t="s">
        <v>49</v>
      </c>
      <c r="B654" s="6">
        <v>3</v>
      </c>
      <c r="C654" s="5" t="s">
        <v>227</v>
      </c>
      <c r="D654" s="5" t="s">
        <v>115</v>
      </c>
      <c r="E654" s="6">
        <v>8</v>
      </c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7" t="s">
        <v>49</v>
      </c>
      <c r="B655" s="6">
        <v>4</v>
      </c>
      <c r="C655" s="5" t="s">
        <v>232</v>
      </c>
      <c r="D655" s="5" t="s">
        <v>107</v>
      </c>
      <c r="E655" s="6">
        <v>7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7" t="s">
        <v>49</v>
      </c>
      <c r="B656" s="6">
        <v>5</v>
      </c>
      <c r="C656" s="5" t="s">
        <v>462</v>
      </c>
      <c r="D656" s="5" t="s">
        <v>350</v>
      </c>
      <c r="E656" s="6">
        <v>6</v>
      </c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4" t="s">
        <v>49</v>
      </c>
      <c r="B657" s="13">
        <v>6</v>
      </c>
      <c r="C657" s="12" t="s">
        <v>374</v>
      </c>
      <c r="D657" s="12" t="s">
        <v>115</v>
      </c>
      <c r="E657" s="13">
        <v>5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4" t="s">
        <v>49</v>
      </c>
      <c r="B658" s="13">
        <v>7</v>
      </c>
      <c r="C658" s="12" t="s">
        <v>290</v>
      </c>
      <c r="D658" s="12" t="s">
        <v>107</v>
      </c>
      <c r="E658" s="13">
        <v>4</v>
      </c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4" t="s">
        <v>49</v>
      </c>
      <c r="B659" s="13">
        <v>8</v>
      </c>
      <c r="C659" s="12" t="s">
        <v>182</v>
      </c>
      <c r="D659" s="12" t="s">
        <v>115</v>
      </c>
      <c r="E659" s="13">
        <v>3</v>
      </c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4" t="s">
        <v>49</v>
      </c>
      <c r="B660" s="13">
        <v>9</v>
      </c>
      <c r="C660" s="12" t="s">
        <v>463</v>
      </c>
      <c r="D660" s="12" t="s">
        <v>350</v>
      </c>
      <c r="E660" s="13">
        <v>2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4" t="s">
        <v>49</v>
      </c>
      <c r="B661" s="13">
        <v>10</v>
      </c>
      <c r="C661" s="12" t="s">
        <v>314</v>
      </c>
      <c r="D661" s="12" t="s">
        <v>125</v>
      </c>
      <c r="E661" s="13">
        <v>1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7" t="s">
        <v>50</v>
      </c>
      <c r="B662" s="6">
        <v>1</v>
      </c>
      <c r="C662" s="5" t="s">
        <v>265</v>
      </c>
      <c r="D662" s="5" t="s">
        <v>107</v>
      </c>
      <c r="E662" s="6">
        <v>10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7" t="s">
        <v>50</v>
      </c>
      <c r="B663" s="6">
        <v>2</v>
      </c>
      <c r="C663" s="5" t="s">
        <v>294</v>
      </c>
      <c r="D663" s="5" t="s">
        <v>124</v>
      </c>
      <c r="E663" s="6">
        <v>9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7" t="s">
        <v>50</v>
      </c>
      <c r="B664" s="6">
        <v>3</v>
      </c>
      <c r="C664" s="5" t="s">
        <v>317</v>
      </c>
      <c r="D664" s="5" t="s">
        <v>115</v>
      </c>
      <c r="E664" s="6">
        <v>8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7" t="s">
        <v>50</v>
      </c>
      <c r="B665" s="6">
        <v>4</v>
      </c>
      <c r="C665" s="5" t="s">
        <v>236</v>
      </c>
      <c r="D665" s="5" t="s">
        <v>113</v>
      </c>
      <c r="E665" s="6">
        <v>7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7" t="s">
        <v>50</v>
      </c>
      <c r="B666" s="6">
        <v>5</v>
      </c>
      <c r="C666" s="5" t="s">
        <v>269</v>
      </c>
      <c r="D666" s="5" t="s">
        <v>115</v>
      </c>
      <c r="E666" s="6">
        <v>6</v>
      </c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4" t="s">
        <v>50</v>
      </c>
      <c r="B667" s="13">
        <v>6</v>
      </c>
      <c r="C667" s="12" t="s">
        <v>197</v>
      </c>
      <c r="D667" s="12" t="s">
        <v>107</v>
      </c>
      <c r="E667" s="13">
        <v>5</v>
      </c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4" t="s">
        <v>50</v>
      </c>
      <c r="B668" s="13">
        <v>7</v>
      </c>
      <c r="C668" s="12" t="s">
        <v>263</v>
      </c>
      <c r="D668" s="12" t="s">
        <v>112</v>
      </c>
      <c r="E668" s="13">
        <v>4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4" t="s">
        <v>50</v>
      </c>
      <c r="B669" s="13">
        <v>8</v>
      </c>
      <c r="C669" s="12" t="s">
        <v>262</v>
      </c>
      <c r="D669" s="12" t="s">
        <v>112</v>
      </c>
      <c r="E669" s="13">
        <v>3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4" t="s">
        <v>50</v>
      </c>
      <c r="B670" s="13">
        <v>9</v>
      </c>
      <c r="C670" s="12" t="s">
        <v>196</v>
      </c>
      <c r="D670" s="12" t="s">
        <v>111</v>
      </c>
      <c r="E670" s="13">
        <v>2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4" t="s">
        <v>50</v>
      </c>
      <c r="B671" s="13">
        <v>10</v>
      </c>
      <c r="C671" s="12" t="s">
        <v>464</v>
      </c>
      <c r="D671" s="12" t="s">
        <v>115</v>
      </c>
      <c r="E671" s="13">
        <v>1</v>
      </c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7" t="s">
        <v>51</v>
      </c>
      <c r="B672" s="6">
        <v>1</v>
      </c>
      <c r="C672" s="5" t="s">
        <v>301</v>
      </c>
      <c r="D672" s="5" t="s">
        <v>107</v>
      </c>
      <c r="E672" s="6">
        <v>10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7" t="s">
        <v>51</v>
      </c>
      <c r="B673" s="6">
        <v>2</v>
      </c>
      <c r="C673" s="5" t="s">
        <v>203</v>
      </c>
      <c r="D673" s="5" t="s">
        <v>107</v>
      </c>
      <c r="E673" s="6">
        <v>9</v>
      </c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7" t="s">
        <v>51</v>
      </c>
      <c r="B674" s="6">
        <v>3</v>
      </c>
      <c r="C674" s="5" t="s">
        <v>170</v>
      </c>
      <c r="D674" s="5" t="s">
        <v>30</v>
      </c>
      <c r="E674" s="6">
        <v>8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7" t="s">
        <v>51</v>
      </c>
      <c r="B675" s="6">
        <v>4</v>
      </c>
      <c r="C675" s="5" t="s">
        <v>302</v>
      </c>
      <c r="D675" s="5" t="s">
        <v>107</v>
      </c>
      <c r="E675" s="6">
        <v>7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7" t="s">
        <v>51</v>
      </c>
      <c r="B676" s="6">
        <v>5</v>
      </c>
      <c r="C676" s="5" t="s">
        <v>304</v>
      </c>
      <c r="D676" s="5" t="s">
        <v>115</v>
      </c>
      <c r="E676" s="6">
        <v>6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4" t="s">
        <v>51</v>
      </c>
      <c r="B677" s="13">
        <v>6</v>
      </c>
      <c r="C677" s="12" t="s">
        <v>532</v>
      </c>
      <c r="D677" s="12" t="s">
        <v>119</v>
      </c>
      <c r="E677" s="13">
        <v>5</v>
      </c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4" t="s">
        <v>51</v>
      </c>
      <c r="B678" s="13">
        <v>7</v>
      </c>
      <c r="C678" s="12" t="s">
        <v>303</v>
      </c>
      <c r="D678" s="12" t="s">
        <v>115</v>
      </c>
      <c r="E678" s="13">
        <v>4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4" t="s">
        <v>51</v>
      </c>
      <c r="B679" s="13">
        <v>8</v>
      </c>
      <c r="C679" s="12" t="s">
        <v>542</v>
      </c>
      <c r="D679" s="12" t="s">
        <v>111</v>
      </c>
      <c r="E679" s="13">
        <v>3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4" t="s">
        <v>51</v>
      </c>
      <c r="B680" s="13">
        <v>9</v>
      </c>
      <c r="C680" s="12" t="s">
        <v>505</v>
      </c>
      <c r="D680" s="12" t="s">
        <v>113</v>
      </c>
      <c r="E680" s="13">
        <v>2</v>
      </c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4" t="s">
        <v>51</v>
      </c>
      <c r="B681" s="13">
        <v>10</v>
      </c>
      <c r="C681" s="12" t="s">
        <v>308</v>
      </c>
      <c r="D681" s="12" t="s">
        <v>112</v>
      </c>
      <c r="E681" s="13">
        <v>1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7" t="s">
        <v>52</v>
      </c>
      <c r="B682" s="6">
        <v>1</v>
      </c>
      <c r="C682" s="5" t="s">
        <v>465</v>
      </c>
      <c r="D682" s="5" t="s">
        <v>119</v>
      </c>
      <c r="E682" s="6">
        <v>12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7" t="s">
        <v>52</v>
      </c>
      <c r="B683" s="6">
        <v>2</v>
      </c>
      <c r="C683" s="5" t="s">
        <v>466</v>
      </c>
      <c r="D683" s="5" t="s">
        <v>112</v>
      </c>
      <c r="E683" s="6">
        <v>10</v>
      </c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7" t="s">
        <v>52</v>
      </c>
      <c r="B684" s="6">
        <v>3</v>
      </c>
      <c r="C684" s="5" t="s">
        <v>467</v>
      </c>
      <c r="D684" s="5" t="s">
        <v>107</v>
      </c>
      <c r="E684" s="6">
        <v>9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7" t="s">
        <v>52</v>
      </c>
      <c r="B685" s="6">
        <v>4</v>
      </c>
      <c r="C685" s="5" t="s">
        <v>236</v>
      </c>
      <c r="D685" s="5" t="s">
        <v>113</v>
      </c>
      <c r="E685" s="6">
        <v>8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7" t="s">
        <v>52</v>
      </c>
      <c r="B686" s="6">
        <v>5</v>
      </c>
      <c r="C686" s="5" t="s">
        <v>468</v>
      </c>
      <c r="D686" s="5" t="s">
        <v>110</v>
      </c>
      <c r="E686" s="6">
        <v>7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4" t="s">
        <v>52</v>
      </c>
      <c r="B687" s="13">
        <v>6</v>
      </c>
      <c r="C687" s="12" t="s">
        <v>464</v>
      </c>
      <c r="D687" s="12" t="s">
        <v>115</v>
      </c>
      <c r="E687" s="13">
        <v>6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4" t="s">
        <v>52</v>
      </c>
      <c r="B688" s="13">
        <v>7</v>
      </c>
      <c r="C688" s="12" t="s">
        <v>469</v>
      </c>
      <c r="D688" s="12" t="s">
        <v>123</v>
      </c>
      <c r="E688" s="13">
        <v>5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4" t="s">
        <v>52</v>
      </c>
      <c r="B689" s="13">
        <v>8</v>
      </c>
      <c r="C689" s="14"/>
      <c r="D689" s="14"/>
      <c r="E689" s="13">
        <v>4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4" t="s">
        <v>52</v>
      </c>
      <c r="B690" s="13">
        <v>9</v>
      </c>
      <c r="C690" s="14"/>
      <c r="D690" s="14"/>
      <c r="E690" s="13">
        <v>3</v>
      </c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4" t="s">
        <v>52</v>
      </c>
      <c r="B691" s="13">
        <v>10</v>
      </c>
      <c r="C691" s="14"/>
      <c r="D691" s="14"/>
      <c r="E691" s="13">
        <v>2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7" t="s">
        <v>53</v>
      </c>
      <c r="B692" s="6">
        <v>1</v>
      </c>
      <c r="C692" s="5" t="s">
        <v>107</v>
      </c>
      <c r="D692" s="5" t="s">
        <v>107</v>
      </c>
      <c r="E692" s="6">
        <v>12</v>
      </c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7" t="s">
        <v>53</v>
      </c>
      <c r="B693" s="6">
        <v>2</v>
      </c>
      <c r="C693" s="5" t="s">
        <v>115</v>
      </c>
      <c r="D693" s="5" t="s">
        <v>115</v>
      </c>
      <c r="E693" s="6">
        <v>10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7" t="s">
        <v>53</v>
      </c>
      <c r="B694" s="6">
        <v>3</v>
      </c>
      <c r="C694" s="5" t="s">
        <v>111</v>
      </c>
      <c r="D694" s="5" t="s">
        <v>111</v>
      </c>
      <c r="E694" s="6">
        <v>9</v>
      </c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7" t="s">
        <v>53</v>
      </c>
      <c r="B695" s="6">
        <v>4</v>
      </c>
      <c r="C695" s="5" t="s">
        <v>124</v>
      </c>
      <c r="D695" s="5" t="s">
        <v>124</v>
      </c>
      <c r="E695" s="6">
        <v>8</v>
      </c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7" t="s">
        <v>53</v>
      </c>
      <c r="B696" s="6">
        <v>5</v>
      </c>
      <c r="C696" s="5" t="s">
        <v>112</v>
      </c>
      <c r="D696" s="5" t="s">
        <v>112</v>
      </c>
      <c r="E696" s="6">
        <v>7</v>
      </c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4" t="s">
        <v>53</v>
      </c>
      <c r="B697" s="13">
        <v>6</v>
      </c>
      <c r="C697" s="12" t="s">
        <v>113</v>
      </c>
      <c r="D697" s="12" t="s">
        <v>113</v>
      </c>
      <c r="E697" s="13">
        <v>6</v>
      </c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4" t="s">
        <v>53</v>
      </c>
      <c r="B698" s="13">
        <v>7</v>
      </c>
      <c r="C698" s="12" t="s">
        <v>119</v>
      </c>
      <c r="D698" s="12" t="s">
        <v>119</v>
      </c>
      <c r="E698" s="13">
        <v>5</v>
      </c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4" t="s">
        <v>53</v>
      </c>
      <c r="B699" s="13">
        <v>8</v>
      </c>
      <c r="C699" s="12" t="s">
        <v>109</v>
      </c>
      <c r="D699" s="12" t="s">
        <v>109</v>
      </c>
      <c r="E699" s="13">
        <v>4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4" t="s">
        <v>53</v>
      </c>
      <c r="B700" s="13">
        <v>9</v>
      </c>
      <c r="C700" s="12" t="s">
        <v>114</v>
      </c>
      <c r="D700" s="12" t="s">
        <v>114</v>
      </c>
      <c r="E700" s="13">
        <v>3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4" t="s">
        <v>53</v>
      </c>
      <c r="B701" s="13">
        <v>10</v>
      </c>
      <c r="C701" s="12" t="s">
        <v>120</v>
      </c>
      <c r="D701" s="12" t="s">
        <v>120</v>
      </c>
      <c r="E701" s="13">
        <v>2</v>
      </c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7" t="s">
        <v>78</v>
      </c>
      <c r="B702" s="6">
        <v>1</v>
      </c>
      <c r="C702" s="5" t="s">
        <v>470</v>
      </c>
      <c r="D702" s="5" t="s">
        <v>115</v>
      </c>
      <c r="E702" s="6">
        <v>10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7" t="s">
        <v>78</v>
      </c>
      <c r="B703" s="6">
        <v>2</v>
      </c>
      <c r="C703" s="5" t="s">
        <v>471</v>
      </c>
      <c r="D703" s="5" t="s">
        <v>109</v>
      </c>
      <c r="E703" s="6">
        <v>9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7" t="s">
        <v>78</v>
      </c>
      <c r="B704" s="6">
        <v>3</v>
      </c>
      <c r="C704" s="5" t="s">
        <v>472</v>
      </c>
      <c r="D704" s="5" t="s">
        <v>112</v>
      </c>
      <c r="E704" s="6">
        <v>8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7" t="s">
        <v>78</v>
      </c>
      <c r="B705" s="6">
        <v>4</v>
      </c>
      <c r="C705" s="5" t="s">
        <v>473</v>
      </c>
      <c r="D705" s="5" t="s">
        <v>110</v>
      </c>
      <c r="E705" s="6">
        <v>7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7" t="s">
        <v>78</v>
      </c>
      <c r="B706" s="6">
        <v>5</v>
      </c>
      <c r="C706" s="5" t="s">
        <v>474</v>
      </c>
      <c r="D706" s="5" t="s">
        <v>119</v>
      </c>
      <c r="E706" s="6">
        <v>6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4" t="s">
        <v>78</v>
      </c>
      <c r="B707" s="13">
        <v>6</v>
      </c>
      <c r="C707" s="12" t="s">
        <v>476</v>
      </c>
      <c r="D707" s="12" t="s">
        <v>125</v>
      </c>
      <c r="E707" s="13">
        <v>5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4" t="s">
        <v>78</v>
      </c>
      <c r="B708" s="13">
        <v>7</v>
      </c>
      <c r="C708" s="12" t="s">
        <v>216</v>
      </c>
      <c r="D708" s="12" t="s">
        <v>24</v>
      </c>
      <c r="E708" s="13">
        <v>4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4" t="s">
        <v>78</v>
      </c>
      <c r="B709" s="13">
        <v>8</v>
      </c>
      <c r="C709" s="12" t="s">
        <v>477</v>
      </c>
      <c r="D709" s="12" t="s">
        <v>123</v>
      </c>
      <c r="E709" s="13">
        <v>3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4" t="s">
        <v>78</v>
      </c>
      <c r="B710" s="13">
        <v>9</v>
      </c>
      <c r="C710" s="12" t="s">
        <v>214</v>
      </c>
      <c r="D710" s="12" t="s">
        <v>25</v>
      </c>
      <c r="E710" s="13">
        <v>2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4" t="s">
        <v>78</v>
      </c>
      <c r="B711" s="13">
        <v>10</v>
      </c>
      <c r="C711" s="12" t="s">
        <v>152</v>
      </c>
      <c r="D711" s="12" t="s">
        <v>113</v>
      </c>
      <c r="E711" s="13">
        <v>1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7" t="s">
        <v>54</v>
      </c>
      <c r="B712" s="6">
        <v>1</v>
      </c>
      <c r="C712" s="5" t="s">
        <v>309</v>
      </c>
      <c r="D712" s="5" t="s">
        <v>112</v>
      </c>
      <c r="E712" s="6">
        <v>10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7" t="s">
        <v>54</v>
      </c>
      <c r="B713" s="6">
        <v>2</v>
      </c>
      <c r="C713" s="5" t="s">
        <v>310</v>
      </c>
      <c r="D713" s="5" t="s">
        <v>112</v>
      </c>
      <c r="E713" s="6">
        <v>9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7" t="s">
        <v>54</v>
      </c>
      <c r="B714" s="6">
        <v>3</v>
      </c>
      <c r="C714" s="5" t="s">
        <v>224</v>
      </c>
      <c r="D714" s="5" t="s">
        <v>115</v>
      </c>
      <c r="E714" s="6">
        <v>8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7" t="s">
        <v>54</v>
      </c>
      <c r="B715" s="6">
        <v>4</v>
      </c>
      <c r="C715" s="5" t="s">
        <v>478</v>
      </c>
      <c r="D715" s="5" t="s">
        <v>123</v>
      </c>
      <c r="E715" s="6">
        <v>7</v>
      </c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7" t="s">
        <v>54</v>
      </c>
      <c r="B716" s="6">
        <v>5</v>
      </c>
      <c r="C716" s="5" t="s">
        <v>479</v>
      </c>
      <c r="D716" s="5" t="s">
        <v>120</v>
      </c>
      <c r="E716" s="6">
        <v>6</v>
      </c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4" t="s">
        <v>54</v>
      </c>
      <c r="B717" s="13">
        <v>6</v>
      </c>
      <c r="C717" s="12" t="s">
        <v>480</v>
      </c>
      <c r="D717" s="12" t="s">
        <v>123</v>
      </c>
      <c r="E717" s="13">
        <v>5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4" t="s">
        <v>54</v>
      </c>
      <c r="B718" s="13">
        <v>7</v>
      </c>
      <c r="C718" s="12" t="s">
        <v>173</v>
      </c>
      <c r="D718" s="12" t="s">
        <v>107</v>
      </c>
      <c r="E718" s="13">
        <v>4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4" t="s">
        <v>54</v>
      </c>
      <c r="B719" s="13">
        <v>8</v>
      </c>
      <c r="C719" s="12" t="s">
        <v>447</v>
      </c>
      <c r="D719" s="12" t="s">
        <v>111</v>
      </c>
      <c r="E719" s="13">
        <v>3</v>
      </c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4" t="s">
        <v>54</v>
      </c>
      <c r="B720" s="13">
        <v>9</v>
      </c>
      <c r="C720" s="12" t="s">
        <v>481</v>
      </c>
      <c r="D720" s="12" t="s">
        <v>111</v>
      </c>
      <c r="E720" s="13">
        <v>2</v>
      </c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4" t="s">
        <v>54</v>
      </c>
      <c r="B721" s="13">
        <v>10</v>
      </c>
      <c r="C721" s="12" t="s">
        <v>235</v>
      </c>
      <c r="D721" s="12" t="s">
        <v>119</v>
      </c>
      <c r="E721" s="13">
        <v>1</v>
      </c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7" t="s">
        <v>55</v>
      </c>
      <c r="B722" s="6">
        <v>1</v>
      </c>
      <c r="C722" s="5" t="s">
        <v>290</v>
      </c>
      <c r="D722" s="5" t="s">
        <v>107</v>
      </c>
      <c r="E722" s="6">
        <v>10</v>
      </c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7" t="s">
        <v>55</v>
      </c>
      <c r="B723" s="6">
        <v>2</v>
      </c>
      <c r="C723" s="5" t="s">
        <v>313</v>
      </c>
      <c r="D723" s="5" t="s">
        <v>111</v>
      </c>
      <c r="E723" s="6">
        <v>9</v>
      </c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7" t="s">
        <v>55</v>
      </c>
      <c r="B724" s="6">
        <v>3</v>
      </c>
      <c r="C724" s="5" t="s">
        <v>402</v>
      </c>
      <c r="D724" s="5" t="s">
        <v>125</v>
      </c>
      <c r="E724" s="6">
        <v>8</v>
      </c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7" t="s">
        <v>55</v>
      </c>
      <c r="B725" s="6">
        <v>4</v>
      </c>
      <c r="C725" s="5" t="s">
        <v>482</v>
      </c>
      <c r="D725" s="5" t="s">
        <v>107</v>
      </c>
      <c r="E725" s="6">
        <v>7</v>
      </c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7" t="s">
        <v>55</v>
      </c>
      <c r="B726" s="6">
        <v>5</v>
      </c>
      <c r="C726" s="5" t="s">
        <v>374</v>
      </c>
      <c r="D726" s="5" t="s">
        <v>115</v>
      </c>
      <c r="E726" s="6">
        <v>6</v>
      </c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4" t="s">
        <v>55</v>
      </c>
      <c r="B727" s="13">
        <v>6</v>
      </c>
      <c r="C727" s="12" t="s">
        <v>291</v>
      </c>
      <c r="D727" s="12" t="s">
        <v>112</v>
      </c>
      <c r="E727" s="13">
        <v>5</v>
      </c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4" t="s">
        <v>55</v>
      </c>
      <c r="B728" s="13">
        <v>7</v>
      </c>
      <c r="C728" s="12" t="s">
        <v>189</v>
      </c>
      <c r="D728" s="12" t="s">
        <v>125</v>
      </c>
      <c r="E728" s="13">
        <v>4</v>
      </c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4" t="s">
        <v>55</v>
      </c>
      <c r="B729" s="13">
        <v>8</v>
      </c>
      <c r="C729" s="12" t="s">
        <v>483</v>
      </c>
      <c r="D729" s="12" t="s">
        <v>115</v>
      </c>
      <c r="E729" s="13">
        <v>3</v>
      </c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4" t="s">
        <v>55</v>
      </c>
      <c r="B730" s="13">
        <v>9</v>
      </c>
      <c r="C730" s="12" t="s">
        <v>316</v>
      </c>
      <c r="D730" s="12" t="s">
        <v>112</v>
      </c>
      <c r="E730" s="13">
        <v>2</v>
      </c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4" t="s">
        <v>55</v>
      </c>
      <c r="B731" s="13">
        <v>10</v>
      </c>
      <c r="C731" s="12" t="s">
        <v>228</v>
      </c>
      <c r="D731" s="12" t="s">
        <v>121</v>
      </c>
      <c r="E731" s="13">
        <v>1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7" t="s">
        <v>56</v>
      </c>
      <c r="B732" s="6">
        <v>1</v>
      </c>
      <c r="C732" s="5" t="s">
        <v>260</v>
      </c>
      <c r="D732" s="5" t="s">
        <v>111</v>
      </c>
      <c r="E732" s="6">
        <v>10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7" t="s">
        <v>56</v>
      </c>
      <c r="B733" s="6">
        <v>2</v>
      </c>
      <c r="C733" s="5" t="s">
        <v>264</v>
      </c>
      <c r="D733" s="5" t="s">
        <v>115</v>
      </c>
      <c r="E733" s="6">
        <v>9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7" t="s">
        <v>56</v>
      </c>
      <c r="B734" s="6">
        <v>3</v>
      </c>
      <c r="C734" s="53" t="s">
        <v>484</v>
      </c>
      <c r="D734" s="5" t="s">
        <v>120</v>
      </c>
      <c r="E734" s="6">
        <v>8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7" t="s">
        <v>56</v>
      </c>
      <c r="B735" s="6">
        <v>4</v>
      </c>
      <c r="C735" s="5" t="s">
        <v>209</v>
      </c>
      <c r="D735" s="5" t="s">
        <v>120</v>
      </c>
      <c r="E735" s="6">
        <v>7</v>
      </c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7" t="s">
        <v>56</v>
      </c>
      <c r="B736" s="6">
        <v>5</v>
      </c>
      <c r="C736" s="5" t="s">
        <v>485</v>
      </c>
      <c r="D736" s="5" t="s">
        <v>112</v>
      </c>
      <c r="E736" s="6">
        <v>6</v>
      </c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4" t="s">
        <v>56</v>
      </c>
      <c r="B737" s="13">
        <v>6</v>
      </c>
      <c r="C737" s="12" t="s">
        <v>298</v>
      </c>
      <c r="D737" s="12" t="s">
        <v>107</v>
      </c>
      <c r="E737" s="13">
        <v>5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4" t="s">
        <v>56</v>
      </c>
      <c r="B738" s="13">
        <v>7</v>
      </c>
      <c r="C738" s="12" t="s">
        <v>266</v>
      </c>
      <c r="D738" s="12" t="s">
        <v>119</v>
      </c>
      <c r="E738" s="13">
        <v>4</v>
      </c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4" t="s">
        <v>56</v>
      </c>
      <c r="B739" s="13">
        <v>8</v>
      </c>
      <c r="C739" s="12" t="s">
        <v>261</v>
      </c>
      <c r="D739" s="12" t="s">
        <v>107</v>
      </c>
      <c r="E739" s="13">
        <v>3</v>
      </c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4" t="s">
        <v>56</v>
      </c>
      <c r="B740" s="13">
        <v>9</v>
      </c>
      <c r="C740" s="12" t="s">
        <v>486</v>
      </c>
      <c r="D740" s="12" t="s">
        <v>125</v>
      </c>
      <c r="E740" s="13">
        <v>2</v>
      </c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4" t="s">
        <v>56</v>
      </c>
      <c r="B741" s="13">
        <v>10</v>
      </c>
      <c r="C741" s="12" t="s">
        <v>412</v>
      </c>
      <c r="D741" s="12" t="s">
        <v>119</v>
      </c>
      <c r="E741" s="13">
        <v>1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7" t="s">
        <v>57</v>
      </c>
      <c r="B742" s="6">
        <v>1</v>
      </c>
      <c r="C742" s="5" t="s">
        <v>324</v>
      </c>
      <c r="D742" s="5" t="s">
        <v>107</v>
      </c>
      <c r="E742" s="6">
        <v>10</v>
      </c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7" t="s">
        <v>57</v>
      </c>
      <c r="B743" s="48">
        <v>2</v>
      </c>
      <c r="C743" s="5" t="s">
        <v>271</v>
      </c>
      <c r="D743" s="5" t="s">
        <v>122</v>
      </c>
      <c r="E743" s="6">
        <v>9</v>
      </c>
      <c r="F743" s="7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7" t="s">
        <v>57</v>
      </c>
      <c r="B744" s="6">
        <v>3</v>
      </c>
      <c r="C744" s="5" t="s">
        <v>302</v>
      </c>
      <c r="D744" s="5" t="s">
        <v>107</v>
      </c>
      <c r="E744" s="6">
        <v>8</v>
      </c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7" t="s">
        <v>57</v>
      </c>
      <c r="B745" s="6">
        <v>4</v>
      </c>
      <c r="C745" s="5" t="s">
        <v>274</v>
      </c>
      <c r="D745" s="5" t="s">
        <v>111</v>
      </c>
      <c r="E745" s="6">
        <v>7</v>
      </c>
      <c r="F745" s="7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7" t="s">
        <v>57</v>
      </c>
      <c r="B746" s="6">
        <v>5</v>
      </c>
      <c r="C746" s="5" t="s">
        <v>534</v>
      </c>
      <c r="D746" s="5" t="s">
        <v>115</v>
      </c>
      <c r="E746" s="6">
        <v>6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4" t="s">
        <v>57</v>
      </c>
      <c r="B747" s="13">
        <v>6</v>
      </c>
      <c r="C747" s="12" t="s">
        <v>275</v>
      </c>
      <c r="D747" s="12" t="s">
        <v>30</v>
      </c>
      <c r="E747" s="13">
        <v>5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4" t="s">
        <v>57</v>
      </c>
      <c r="B748" s="13">
        <v>7</v>
      </c>
      <c r="C748" s="12" t="s">
        <v>487</v>
      </c>
      <c r="D748" s="12" t="s">
        <v>125</v>
      </c>
      <c r="E748" s="13">
        <v>4</v>
      </c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4" t="s">
        <v>57</v>
      </c>
      <c r="B749" s="13">
        <v>8</v>
      </c>
      <c r="C749" s="12" t="s">
        <v>488</v>
      </c>
      <c r="D749" s="12" t="s">
        <v>114</v>
      </c>
      <c r="E749" s="13">
        <v>3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4" t="s">
        <v>57</v>
      </c>
      <c r="B750" s="13">
        <v>9</v>
      </c>
      <c r="C750" s="12" t="s">
        <v>325</v>
      </c>
      <c r="D750" s="12" t="s">
        <v>121</v>
      </c>
      <c r="E750" s="13">
        <v>2</v>
      </c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4" t="s">
        <v>57</v>
      </c>
      <c r="B751" s="13">
        <v>10</v>
      </c>
      <c r="C751" s="12" t="s">
        <v>262</v>
      </c>
      <c r="D751" s="12" t="s">
        <v>112</v>
      </c>
      <c r="E751" s="13">
        <v>1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7" t="s">
        <v>99</v>
      </c>
      <c r="B752" s="6">
        <v>1</v>
      </c>
      <c r="C752" s="5" t="s">
        <v>112</v>
      </c>
      <c r="D752" s="5" t="s">
        <v>112</v>
      </c>
      <c r="E752" s="68">
        <v>20</v>
      </c>
      <c r="F752" s="69" t="s">
        <v>526</v>
      </c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7" t="s">
        <v>99</v>
      </c>
      <c r="B753" s="6">
        <v>2</v>
      </c>
      <c r="C753" s="5" t="s">
        <v>111</v>
      </c>
      <c r="D753" s="5" t="s">
        <v>111</v>
      </c>
      <c r="E753" s="68">
        <v>18</v>
      </c>
      <c r="F753" s="42" t="s">
        <v>543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7" t="s">
        <v>99</v>
      </c>
      <c r="B754" s="6">
        <v>3</v>
      </c>
      <c r="C754" s="5" t="s">
        <v>115</v>
      </c>
      <c r="D754" s="5" t="s">
        <v>115</v>
      </c>
      <c r="E754" s="68">
        <v>16</v>
      </c>
      <c r="F754" s="69" t="s">
        <v>528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7" t="s">
        <v>99</v>
      </c>
      <c r="B755" s="6">
        <v>4</v>
      </c>
      <c r="C755" s="5" t="s">
        <v>123</v>
      </c>
      <c r="D755" s="5" t="s">
        <v>123</v>
      </c>
      <c r="E755" s="68">
        <v>14</v>
      </c>
      <c r="F755" s="42" t="s">
        <v>544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7" t="s">
        <v>99</v>
      </c>
      <c r="B756" s="6">
        <v>5</v>
      </c>
      <c r="C756" s="5"/>
      <c r="D756" s="5"/>
      <c r="E756" s="6">
        <v>12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4" t="s">
        <v>99</v>
      </c>
      <c r="B757" s="13">
        <v>6</v>
      </c>
      <c r="C757" s="12"/>
      <c r="D757" s="12"/>
      <c r="E757" s="13">
        <v>10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4" t="s">
        <v>99</v>
      </c>
      <c r="B758" s="13">
        <v>7</v>
      </c>
      <c r="C758" s="14"/>
      <c r="D758" s="14"/>
      <c r="E758" s="13">
        <v>9</v>
      </c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4" t="s">
        <v>99</v>
      </c>
      <c r="B759" s="13">
        <v>8</v>
      </c>
      <c r="C759" s="14"/>
      <c r="D759" s="14"/>
      <c r="E759" s="13">
        <v>8</v>
      </c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4" t="s">
        <v>99</v>
      </c>
      <c r="B760" s="13">
        <v>9</v>
      </c>
      <c r="C760" s="14"/>
      <c r="D760" s="14"/>
      <c r="E760" s="13">
        <v>7</v>
      </c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4" t="s">
        <v>99</v>
      </c>
      <c r="B761" s="13">
        <v>10</v>
      </c>
      <c r="C761" s="14"/>
      <c r="D761" s="14"/>
      <c r="E761" s="13">
        <v>6</v>
      </c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7" t="s">
        <v>92</v>
      </c>
      <c r="B762" s="6">
        <v>1</v>
      </c>
      <c r="C762" s="5" t="s">
        <v>112</v>
      </c>
      <c r="D762" s="5" t="s">
        <v>112</v>
      </c>
      <c r="E762" s="68">
        <v>20</v>
      </c>
      <c r="F762" s="69" t="s">
        <v>526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7" t="s">
        <v>92</v>
      </c>
      <c r="B763" s="6">
        <v>2</v>
      </c>
      <c r="C763" s="5" t="s">
        <v>111</v>
      </c>
      <c r="D763" s="5" t="s">
        <v>111</v>
      </c>
      <c r="E763" s="68">
        <v>18</v>
      </c>
      <c r="F763" s="42" t="s">
        <v>545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7" t="s">
        <v>92</v>
      </c>
      <c r="B764" s="6">
        <v>3</v>
      </c>
      <c r="C764" s="5" t="s">
        <v>119</v>
      </c>
      <c r="D764" s="5" t="s">
        <v>119</v>
      </c>
      <c r="E764" s="68">
        <v>16</v>
      </c>
      <c r="F764" s="69" t="s">
        <v>528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7" t="s">
        <v>92</v>
      </c>
      <c r="B765" s="6">
        <v>4</v>
      </c>
      <c r="C765" s="5" t="s">
        <v>115</v>
      </c>
      <c r="D765" s="5" t="s">
        <v>115</v>
      </c>
      <c r="E765" s="68">
        <v>14</v>
      </c>
      <c r="F765" s="42" t="s">
        <v>546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7" t="s">
        <v>92</v>
      </c>
      <c r="B766" s="6">
        <v>5</v>
      </c>
      <c r="C766" s="5" t="s">
        <v>123</v>
      </c>
      <c r="D766" s="5" t="s">
        <v>123</v>
      </c>
      <c r="E766" s="6">
        <v>12</v>
      </c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4" t="s">
        <v>92</v>
      </c>
      <c r="B767" s="13">
        <v>6</v>
      </c>
      <c r="C767" s="12" t="s">
        <v>124</v>
      </c>
      <c r="D767" s="12" t="s">
        <v>124</v>
      </c>
      <c r="E767" s="13">
        <v>10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4" t="s">
        <v>92</v>
      </c>
      <c r="B768" s="13">
        <v>7</v>
      </c>
      <c r="C768" s="14"/>
      <c r="D768" s="14"/>
      <c r="E768" s="13">
        <v>9</v>
      </c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4" t="s">
        <v>92</v>
      </c>
      <c r="B769" s="13">
        <v>8</v>
      </c>
      <c r="C769" s="14"/>
      <c r="D769" s="14"/>
      <c r="E769" s="13">
        <v>8</v>
      </c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4" t="s">
        <v>92</v>
      </c>
      <c r="B770" s="13">
        <v>9</v>
      </c>
      <c r="C770" s="14"/>
      <c r="D770" s="14"/>
      <c r="E770" s="13">
        <v>7</v>
      </c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4" t="s">
        <v>92</v>
      </c>
      <c r="B771" s="13">
        <v>10</v>
      </c>
      <c r="C771" s="14"/>
      <c r="D771" s="14"/>
      <c r="E771" s="13">
        <v>6</v>
      </c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7" t="s">
        <v>103</v>
      </c>
      <c r="B772" s="6">
        <v>1</v>
      </c>
      <c r="C772" s="5" t="s">
        <v>123</v>
      </c>
      <c r="D772" s="5" t="s">
        <v>123</v>
      </c>
      <c r="E772" s="68">
        <v>20</v>
      </c>
      <c r="F772" s="69" t="s">
        <v>526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7" t="s">
        <v>103</v>
      </c>
      <c r="B773" s="6">
        <v>2</v>
      </c>
      <c r="C773" s="5" t="s">
        <v>112</v>
      </c>
      <c r="D773" s="5" t="s">
        <v>112</v>
      </c>
      <c r="E773" s="68">
        <v>18</v>
      </c>
      <c r="F773" s="42" t="s">
        <v>547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7" t="s">
        <v>103</v>
      </c>
      <c r="B774" s="6">
        <v>3</v>
      </c>
      <c r="C774" s="5"/>
      <c r="D774" s="5"/>
      <c r="E774" s="68">
        <v>16</v>
      </c>
      <c r="F774" s="69" t="s">
        <v>528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7" t="s">
        <v>103</v>
      </c>
      <c r="B775" s="6">
        <v>4</v>
      </c>
      <c r="C775" s="5"/>
      <c r="D775" s="5"/>
      <c r="E775" s="68">
        <v>14</v>
      </c>
      <c r="F775" s="42" t="s">
        <v>548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>
      <c r="A776" s="7" t="s">
        <v>103</v>
      </c>
      <c r="B776" s="6">
        <v>5</v>
      </c>
      <c r="C776" s="5"/>
      <c r="D776" s="5"/>
      <c r="E776" s="6">
        <v>12</v>
      </c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4" t="s">
        <v>103</v>
      </c>
      <c r="B777" s="13">
        <v>6</v>
      </c>
      <c r="C777" s="14"/>
      <c r="D777" s="14"/>
      <c r="E777" s="13">
        <v>10</v>
      </c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4" t="s">
        <v>103</v>
      </c>
      <c r="B778" s="13">
        <v>7</v>
      </c>
      <c r="C778" s="14"/>
      <c r="D778" s="14"/>
      <c r="E778" s="13">
        <v>9</v>
      </c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4" t="s">
        <v>103</v>
      </c>
      <c r="B779" s="13">
        <v>8</v>
      </c>
      <c r="C779" s="14"/>
      <c r="D779" s="14"/>
      <c r="E779" s="13">
        <v>8</v>
      </c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4" t="s">
        <v>103</v>
      </c>
      <c r="B780" s="13">
        <v>9</v>
      </c>
      <c r="C780" s="14"/>
      <c r="D780" s="14"/>
      <c r="E780" s="13">
        <v>7</v>
      </c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4" t="s">
        <v>103</v>
      </c>
      <c r="B781" s="13">
        <v>10</v>
      </c>
      <c r="C781" s="14"/>
      <c r="D781" s="14"/>
      <c r="E781" s="13">
        <v>6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7" t="s">
        <v>58</v>
      </c>
      <c r="B782" s="6">
        <v>1</v>
      </c>
      <c r="C782" s="5" t="s">
        <v>107</v>
      </c>
      <c r="D782" s="5" t="s">
        <v>107</v>
      </c>
      <c r="E782" s="68">
        <v>20</v>
      </c>
      <c r="F782" s="69" t="s">
        <v>526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7" t="s">
        <v>58</v>
      </c>
      <c r="B783" s="6">
        <v>2</v>
      </c>
      <c r="C783" s="5" t="s">
        <v>120</v>
      </c>
      <c r="D783" s="5" t="s">
        <v>120</v>
      </c>
      <c r="E783" s="68">
        <v>18</v>
      </c>
      <c r="F783" s="42" t="s">
        <v>549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7" t="s">
        <v>58</v>
      </c>
      <c r="B784" s="6">
        <v>3</v>
      </c>
      <c r="C784" s="5" t="s">
        <v>112</v>
      </c>
      <c r="D784" s="5" t="s">
        <v>112</v>
      </c>
      <c r="E784" s="68">
        <v>16</v>
      </c>
      <c r="F784" s="69" t="s">
        <v>528</v>
      </c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7" t="s">
        <v>58</v>
      </c>
      <c r="B785" s="6">
        <v>4</v>
      </c>
      <c r="C785" s="5" t="s">
        <v>124</v>
      </c>
      <c r="D785" s="5" t="s">
        <v>124</v>
      </c>
      <c r="E785" s="68">
        <v>14</v>
      </c>
      <c r="F785" s="42" t="s">
        <v>550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7" t="s">
        <v>58</v>
      </c>
      <c r="B786" s="6">
        <v>5</v>
      </c>
      <c r="C786" s="5" t="s">
        <v>123</v>
      </c>
      <c r="D786" s="5" t="s">
        <v>123</v>
      </c>
      <c r="E786" s="6">
        <v>12</v>
      </c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4" t="s">
        <v>58</v>
      </c>
      <c r="B787" s="13">
        <v>6</v>
      </c>
      <c r="C787" s="12"/>
      <c r="D787" s="12"/>
      <c r="E787" s="13">
        <v>10</v>
      </c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4" t="s">
        <v>58</v>
      </c>
      <c r="B788" s="13">
        <v>7</v>
      </c>
      <c r="C788" s="12"/>
      <c r="D788" s="12"/>
      <c r="E788" s="13">
        <v>9</v>
      </c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4" t="s">
        <v>58</v>
      </c>
      <c r="B789" s="13">
        <v>8</v>
      </c>
      <c r="C789" s="14"/>
      <c r="D789" s="14"/>
      <c r="E789" s="13">
        <v>8</v>
      </c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4" t="s">
        <v>58</v>
      </c>
      <c r="B790" s="13">
        <v>9</v>
      </c>
      <c r="C790" s="14"/>
      <c r="D790" s="14"/>
      <c r="E790" s="13">
        <v>7</v>
      </c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4" t="s">
        <v>58</v>
      </c>
      <c r="B791" s="13">
        <v>10</v>
      </c>
      <c r="C791" s="14"/>
      <c r="D791" s="14"/>
      <c r="E791" s="13">
        <v>6</v>
      </c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7" t="s">
        <v>79</v>
      </c>
      <c r="B792" s="6">
        <v>1</v>
      </c>
      <c r="C792" s="5" t="s">
        <v>224</v>
      </c>
      <c r="D792" s="5" t="s">
        <v>115</v>
      </c>
      <c r="E792" s="6">
        <v>10</v>
      </c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7" t="s">
        <v>79</v>
      </c>
      <c r="B793" s="6">
        <v>2</v>
      </c>
      <c r="C793" s="5" t="s">
        <v>310</v>
      </c>
      <c r="D793" s="5" t="s">
        <v>112</v>
      </c>
      <c r="E793" s="6">
        <v>9</v>
      </c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7" t="s">
        <v>79</v>
      </c>
      <c r="B794" s="6">
        <v>3</v>
      </c>
      <c r="C794" s="5" t="s">
        <v>479</v>
      </c>
      <c r="D794" s="5" t="s">
        <v>120</v>
      </c>
      <c r="E794" s="6">
        <v>8</v>
      </c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7" t="s">
        <v>79</v>
      </c>
      <c r="B795" s="6">
        <v>4</v>
      </c>
      <c r="C795" s="5" t="s">
        <v>175</v>
      </c>
      <c r="D795" s="5" t="s">
        <v>109</v>
      </c>
      <c r="E795" s="6">
        <v>7</v>
      </c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>
      <c r="A796" s="7" t="s">
        <v>79</v>
      </c>
      <c r="B796" s="6">
        <v>5</v>
      </c>
      <c r="C796" s="51" t="s">
        <v>431</v>
      </c>
      <c r="D796" s="51" t="s">
        <v>115</v>
      </c>
      <c r="E796" s="6">
        <v>6</v>
      </c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4" t="s">
        <v>79</v>
      </c>
      <c r="B797" s="13">
        <v>6</v>
      </c>
      <c r="C797" s="12" t="s">
        <v>176</v>
      </c>
      <c r="D797" s="12" t="s">
        <v>109</v>
      </c>
      <c r="E797" s="13">
        <v>5</v>
      </c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4" t="s">
        <v>79</v>
      </c>
      <c r="B798" s="13">
        <v>7</v>
      </c>
      <c r="C798" s="12" t="s">
        <v>490</v>
      </c>
      <c r="D798" s="12" t="s">
        <v>123</v>
      </c>
      <c r="E798" s="13">
        <v>4</v>
      </c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4" t="s">
        <v>79</v>
      </c>
      <c r="B799" s="13">
        <v>8</v>
      </c>
      <c r="C799" s="12" t="s">
        <v>430</v>
      </c>
      <c r="D799" s="12" t="s">
        <v>119</v>
      </c>
      <c r="E799" s="13">
        <v>3</v>
      </c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4" t="s">
        <v>79</v>
      </c>
      <c r="B800" s="13">
        <v>9</v>
      </c>
      <c r="C800" s="12" t="s">
        <v>218</v>
      </c>
      <c r="D800" s="12" t="s">
        <v>113</v>
      </c>
      <c r="E800" s="13">
        <v>2</v>
      </c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4" t="s">
        <v>79</v>
      </c>
      <c r="B801" s="13">
        <v>10</v>
      </c>
      <c r="C801" s="12" t="s">
        <v>491</v>
      </c>
      <c r="D801" s="12" t="s">
        <v>111</v>
      </c>
      <c r="E801" s="13">
        <v>1</v>
      </c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>
      <c r="A802" s="7" t="s">
        <v>59</v>
      </c>
      <c r="B802" s="6">
        <v>1</v>
      </c>
      <c r="C802" s="5" t="s">
        <v>225</v>
      </c>
      <c r="D802" s="5" t="s">
        <v>112</v>
      </c>
      <c r="E802" s="6">
        <v>10</v>
      </c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7" t="s">
        <v>59</v>
      </c>
      <c r="B803" s="6">
        <v>2</v>
      </c>
      <c r="C803" s="5" t="s">
        <v>291</v>
      </c>
      <c r="D803" s="5" t="s">
        <v>112</v>
      </c>
      <c r="E803" s="6">
        <v>9</v>
      </c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7" t="s">
        <v>59</v>
      </c>
      <c r="B804" s="6">
        <v>3</v>
      </c>
      <c r="C804" s="5" t="s">
        <v>401</v>
      </c>
      <c r="D804" s="5" t="s">
        <v>119</v>
      </c>
      <c r="E804" s="6">
        <v>8</v>
      </c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7" t="s">
        <v>59</v>
      </c>
      <c r="B805" s="6">
        <v>4</v>
      </c>
      <c r="C805" s="5" t="s">
        <v>374</v>
      </c>
      <c r="D805" s="5" t="s">
        <v>115</v>
      </c>
      <c r="E805" s="6">
        <v>7</v>
      </c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>
      <c r="A806" s="7" t="s">
        <v>59</v>
      </c>
      <c r="B806" s="6">
        <v>5</v>
      </c>
      <c r="C806" s="5" t="s">
        <v>188</v>
      </c>
      <c r="D806" s="5" t="s">
        <v>119</v>
      </c>
      <c r="E806" s="6">
        <v>6</v>
      </c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4" t="s">
        <v>59</v>
      </c>
      <c r="B807" s="13">
        <v>6</v>
      </c>
      <c r="C807" s="12" t="s">
        <v>232</v>
      </c>
      <c r="D807" s="12" t="s">
        <v>107</v>
      </c>
      <c r="E807" s="13">
        <v>5</v>
      </c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4" t="s">
        <v>59</v>
      </c>
      <c r="B808" s="13">
        <v>7</v>
      </c>
      <c r="C808" s="12" t="s">
        <v>293</v>
      </c>
      <c r="D808" s="12" t="s">
        <v>109</v>
      </c>
      <c r="E808" s="13">
        <v>4</v>
      </c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4" t="s">
        <v>59</v>
      </c>
      <c r="B809" s="13">
        <v>8</v>
      </c>
      <c r="C809" s="12" t="s">
        <v>492</v>
      </c>
      <c r="D809" s="12" t="s">
        <v>111</v>
      </c>
      <c r="E809" s="13">
        <v>3</v>
      </c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4" t="s">
        <v>59</v>
      </c>
      <c r="B810" s="13">
        <v>9</v>
      </c>
      <c r="C810" s="12" t="s">
        <v>493</v>
      </c>
      <c r="D810" s="12" t="s">
        <v>114</v>
      </c>
      <c r="E810" s="13">
        <v>2</v>
      </c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4" t="s">
        <v>59</v>
      </c>
      <c r="B811" s="13">
        <v>10</v>
      </c>
      <c r="C811" s="12" t="s">
        <v>494</v>
      </c>
      <c r="D811" s="12" t="s">
        <v>121</v>
      </c>
      <c r="E811" s="13">
        <v>1</v>
      </c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7" t="s">
        <v>60</v>
      </c>
      <c r="B812" s="6">
        <v>1</v>
      </c>
      <c r="C812" s="5" t="s">
        <v>260</v>
      </c>
      <c r="D812" s="5" t="s">
        <v>111</v>
      </c>
      <c r="E812" s="6">
        <v>10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7" t="s">
        <v>60</v>
      </c>
      <c r="B813" s="6">
        <v>2</v>
      </c>
      <c r="C813" s="5" t="s">
        <v>236</v>
      </c>
      <c r="D813" s="5" t="s">
        <v>113</v>
      </c>
      <c r="E813" s="6">
        <v>9</v>
      </c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7" t="s">
        <v>60</v>
      </c>
      <c r="B814" s="6">
        <v>3</v>
      </c>
      <c r="C814" s="5" t="s">
        <v>495</v>
      </c>
      <c r="D814" s="5" t="s">
        <v>107</v>
      </c>
      <c r="E814" s="6">
        <v>8</v>
      </c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7" t="s">
        <v>60</v>
      </c>
      <c r="B815" s="6">
        <v>4</v>
      </c>
      <c r="C815" s="5" t="s">
        <v>551</v>
      </c>
      <c r="D815" s="5" t="s">
        <v>115</v>
      </c>
      <c r="E815" s="6">
        <v>7</v>
      </c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7" t="s">
        <v>60</v>
      </c>
      <c r="B816" s="6">
        <v>5</v>
      </c>
      <c r="C816" s="5" t="s">
        <v>294</v>
      </c>
      <c r="D816" s="5" t="s">
        <v>124</v>
      </c>
      <c r="E816" s="6">
        <v>6</v>
      </c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4" t="s">
        <v>60</v>
      </c>
      <c r="B817" s="13">
        <v>6</v>
      </c>
      <c r="C817" s="12" t="s">
        <v>496</v>
      </c>
      <c r="D817" s="12" t="s">
        <v>125</v>
      </c>
      <c r="E817" s="13">
        <v>5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4" t="s">
        <v>60</v>
      </c>
      <c r="B818" s="13">
        <v>7</v>
      </c>
      <c r="C818" s="12" t="s">
        <v>262</v>
      </c>
      <c r="D818" s="12" t="s">
        <v>112</v>
      </c>
      <c r="E818" s="13">
        <v>4</v>
      </c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4" t="s">
        <v>60</v>
      </c>
      <c r="B819" s="13">
        <v>8</v>
      </c>
      <c r="C819" s="12" t="s">
        <v>380</v>
      </c>
      <c r="D819" s="12" t="s">
        <v>119</v>
      </c>
      <c r="E819" s="13">
        <v>3</v>
      </c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4" t="s">
        <v>60</v>
      </c>
      <c r="B820" s="13">
        <v>9</v>
      </c>
      <c r="C820" s="12" t="s">
        <v>297</v>
      </c>
      <c r="D820" s="12" t="s">
        <v>112</v>
      </c>
      <c r="E820" s="13">
        <v>2</v>
      </c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4" t="s">
        <v>60</v>
      </c>
      <c r="B821" s="13">
        <v>10</v>
      </c>
      <c r="C821" s="12" t="s">
        <v>411</v>
      </c>
      <c r="D821" s="12" t="s">
        <v>107</v>
      </c>
      <c r="E821" s="13">
        <v>1</v>
      </c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7" t="s">
        <v>61</v>
      </c>
      <c r="B822" s="6">
        <v>1</v>
      </c>
      <c r="C822" s="5" t="s">
        <v>326</v>
      </c>
      <c r="D822" s="5" t="s">
        <v>122</v>
      </c>
      <c r="E822" s="6">
        <v>10</v>
      </c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7" t="s">
        <v>61</v>
      </c>
      <c r="B823" s="6">
        <v>2</v>
      </c>
      <c r="C823" s="5" t="s">
        <v>457</v>
      </c>
      <c r="D823" s="5" t="s">
        <v>117</v>
      </c>
      <c r="E823" s="6">
        <v>9</v>
      </c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7" t="s">
        <v>61</v>
      </c>
      <c r="B824" s="6">
        <v>3</v>
      </c>
      <c r="C824" s="5" t="s">
        <v>170</v>
      </c>
      <c r="D824" s="5" t="s">
        <v>30</v>
      </c>
      <c r="E824" s="6">
        <v>8</v>
      </c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7" t="s">
        <v>61</v>
      </c>
      <c r="B825" s="6">
        <v>4</v>
      </c>
      <c r="C825" s="5" t="s">
        <v>539</v>
      </c>
      <c r="D825" s="5" t="s">
        <v>111</v>
      </c>
      <c r="E825" s="6">
        <v>7</v>
      </c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7" t="s">
        <v>61</v>
      </c>
      <c r="B826" s="6">
        <v>5</v>
      </c>
      <c r="C826" s="5" t="s">
        <v>324</v>
      </c>
      <c r="D826" s="5" t="s">
        <v>107</v>
      </c>
      <c r="E826" s="6">
        <v>6</v>
      </c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4" t="s">
        <v>61</v>
      </c>
      <c r="B827" s="13">
        <v>6</v>
      </c>
      <c r="C827" s="12" t="s">
        <v>321</v>
      </c>
      <c r="D827" s="12" t="s">
        <v>116</v>
      </c>
      <c r="E827" s="13">
        <v>5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4" t="s">
        <v>61</v>
      </c>
      <c r="B828" s="13">
        <v>7</v>
      </c>
      <c r="C828" s="12" t="s">
        <v>552</v>
      </c>
      <c r="D828" s="12" t="s">
        <v>111</v>
      </c>
      <c r="E828" s="13">
        <v>4</v>
      </c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4" t="s">
        <v>61</v>
      </c>
      <c r="B829" s="13">
        <v>8</v>
      </c>
      <c r="C829" s="12" t="s">
        <v>327</v>
      </c>
      <c r="D829" s="12" t="s">
        <v>119</v>
      </c>
      <c r="E829" s="13">
        <v>3</v>
      </c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4" t="s">
        <v>61</v>
      </c>
      <c r="B830" s="13">
        <v>9</v>
      </c>
      <c r="C830" s="12" t="s">
        <v>307</v>
      </c>
      <c r="D830" s="12" t="s">
        <v>113</v>
      </c>
      <c r="E830" s="13">
        <v>2</v>
      </c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4" t="s">
        <v>61</v>
      </c>
      <c r="B831" s="13">
        <v>10</v>
      </c>
      <c r="C831" s="12" t="s">
        <v>497</v>
      </c>
      <c r="D831" s="12" t="s">
        <v>113</v>
      </c>
      <c r="E831" s="13">
        <v>1</v>
      </c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5" t="s">
        <v>80</v>
      </c>
      <c r="B832" s="6">
        <v>1</v>
      </c>
      <c r="C832" s="42" t="s">
        <v>498</v>
      </c>
      <c r="D832" s="5" t="s">
        <v>121</v>
      </c>
      <c r="E832" s="6">
        <v>14</v>
      </c>
      <c r="F832" s="30"/>
      <c r="G832" s="31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5" t="s">
        <v>80</v>
      </c>
      <c r="B833" s="6">
        <v>2</v>
      </c>
      <c r="C833" s="5" t="s">
        <v>396</v>
      </c>
      <c r="D833" s="5" t="s">
        <v>30</v>
      </c>
      <c r="E833" s="6">
        <v>12</v>
      </c>
      <c r="F833" s="30"/>
      <c r="G833" s="31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5" t="s">
        <v>80</v>
      </c>
      <c r="B834" s="6">
        <v>3</v>
      </c>
      <c r="C834" s="5" t="s">
        <v>310</v>
      </c>
      <c r="D834" s="5" t="s">
        <v>112</v>
      </c>
      <c r="E834" s="6">
        <v>10</v>
      </c>
      <c r="F834" s="30"/>
      <c r="G834" s="31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5" t="s">
        <v>80</v>
      </c>
      <c r="B835" s="6">
        <v>4</v>
      </c>
      <c r="C835" s="5" t="s">
        <v>430</v>
      </c>
      <c r="D835" s="5" t="s">
        <v>119</v>
      </c>
      <c r="E835" s="6">
        <v>9</v>
      </c>
      <c r="F835" s="30"/>
      <c r="G835" s="31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5" t="s">
        <v>80</v>
      </c>
      <c r="B836" s="6">
        <v>5</v>
      </c>
      <c r="C836" s="5" t="s">
        <v>180</v>
      </c>
      <c r="D836" s="5" t="s">
        <v>113</v>
      </c>
      <c r="E836" s="6">
        <v>8</v>
      </c>
      <c r="F836" s="30"/>
      <c r="G836" s="31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2" t="s">
        <v>80</v>
      </c>
      <c r="B837" s="13">
        <v>6</v>
      </c>
      <c r="C837" s="12" t="s">
        <v>176</v>
      </c>
      <c r="D837" s="12" t="s">
        <v>109</v>
      </c>
      <c r="E837" s="13">
        <v>7</v>
      </c>
      <c r="F837" s="30"/>
      <c r="G837" s="31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2" t="s">
        <v>80</v>
      </c>
      <c r="B838" s="13">
        <v>7</v>
      </c>
      <c r="C838" s="12" t="s">
        <v>500</v>
      </c>
      <c r="D838" s="12" t="s">
        <v>120</v>
      </c>
      <c r="E838" s="13">
        <v>6</v>
      </c>
      <c r="F838" s="30"/>
      <c r="G838" s="31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2" t="s">
        <v>80</v>
      </c>
      <c r="B839" s="13">
        <v>8</v>
      </c>
      <c r="C839" s="12" t="s">
        <v>501</v>
      </c>
      <c r="D839" s="12" t="s">
        <v>123</v>
      </c>
      <c r="E839" s="13">
        <v>5</v>
      </c>
      <c r="F839" s="30"/>
      <c r="G839" s="31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2" t="s">
        <v>80</v>
      </c>
      <c r="B840" s="13">
        <v>9</v>
      </c>
      <c r="C840" s="12"/>
      <c r="D840" s="14"/>
      <c r="E840" s="13">
        <v>4</v>
      </c>
      <c r="F840" s="30"/>
      <c r="G840" s="31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2" t="s">
        <v>80</v>
      </c>
      <c r="B841" s="13">
        <v>10</v>
      </c>
      <c r="C841" s="12"/>
      <c r="D841" s="14"/>
      <c r="E841" s="13">
        <v>3</v>
      </c>
      <c r="F841" s="30"/>
      <c r="G841" s="31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5" t="s">
        <v>62</v>
      </c>
      <c r="B842" s="6">
        <v>1</v>
      </c>
      <c r="C842" s="42" t="s">
        <v>290</v>
      </c>
      <c r="D842" s="5" t="s">
        <v>107</v>
      </c>
      <c r="E842" s="6">
        <v>14</v>
      </c>
      <c r="F842" s="30"/>
      <c r="G842" s="31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5" t="s">
        <v>62</v>
      </c>
      <c r="B843" s="6">
        <v>2</v>
      </c>
      <c r="C843" s="5" t="s">
        <v>291</v>
      </c>
      <c r="D843" s="5" t="s">
        <v>112</v>
      </c>
      <c r="E843" s="6">
        <v>12</v>
      </c>
      <c r="F843" s="30"/>
      <c r="G843" s="31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5" t="s">
        <v>62</v>
      </c>
      <c r="B844" s="6">
        <v>3</v>
      </c>
      <c r="C844" s="5" t="s">
        <v>502</v>
      </c>
      <c r="D844" s="5" t="s">
        <v>121</v>
      </c>
      <c r="E844" s="6">
        <v>10</v>
      </c>
      <c r="F844" s="30"/>
      <c r="G844" s="31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5" t="s">
        <v>62</v>
      </c>
      <c r="B845" s="6">
        <v>4</v>
      </c>
      <c r="C845" s="5"/>
      <c r="D845" s="5"/>
      <c r="E845" s="6">
        <v>9</v>
      </c>
      <c r="F845" s="30"/>
      <c r="G845" s="31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5" t="s">
        <v>62</v>
      </c>
      <c r="B846" s="6">
        <v>5</v>
      </c>
      <c r="C846" s="5"/>
      <c r="D846" s="5"/>
      <c r="E846" s="6">
        <v>8</v>
      </c>
      <c r="F846" s="30"/>
      <c r="G846" s="31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2" t="s">
        <v>62</v>
      </c>
      <c r="B847" s="13">
        <v>6</v>
      </c>
      <c r="C847" s="14"/>
      <c r="D847" s="14"/>
      <c r="E847" s="13">
        <v>7</v>
      </c>
      <c r="F847" s="30"/>
      <c r="G847" s="31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2" t="s">
        <v>62</v>
      </c>
      <c r="B848" s="13">
        <v>7</v>
      </c>
      <c r="C848" s="14"/>
      <c r="D848" s="14"/>
      <c r="E848" s="13">
        <v>6</v>
      </c>
      <c r="F848" s="30"/>
      <c r="G848" s="31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2" t="s">
        <v>62</v>
      </c>
      <c r="B849" s="13">
        <v>8</v>
      </c>
      <c r="C849" s="14"/>
      <c r="D849" s="14"/>
      <c r="E849" s="13">
        <v>5</v>
      </c>
      <c r="F849" s="30"/>
      <c r="G849" s="31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2" t="s">
        <v>62</v>
      </c>
      <c r="B850" s="13">
        <v>9</v>
      </c>
      <c r="C850" s="14"/>
      <c r="D850" s="14"/>
      <c r="E850" s="13">
        <v>4</v>
      </c>
      <c r="F850" s="30"/>
      <c r="G850" s="31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2" t="s">
        <v>62</v>
      </c>
      <c r="B851" s="13">
        <v>10</v>
      </c>
      <c r="C851" s="14"/>
      <c r="D851" s="14"/>
      <c r="E851" s="13">
        <v>3</v>
      </c>
      <c r="F851" s="30"/>
      <c r="G851" s="31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7" t="s">
        <v>100</v>
      </c>
      <c r="B852" s="6">
        <v>1</v>
      </c>
      <c r="C852" s="5" t="s">
        <v>111</v>
      </c>
      <c r="D852" s="5" t="s">
        <v>111</v>
      </c>
      <c r="E852" s="6">
        <v>20</v>
      </c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7" t="s">
        <v>100</v>
      </c>
      <c r="B853" s="6">
        <v>2</v>
      </c>
      <c r="C853" s="5" t="s">
        <v>112</v>
      </c>
      <c r="D853" s="5" t="s">
        <v>112</v>
      </c>
      <c r="E853" s="6">
        <v>18</v>
      </c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7" t="s">
        <v>100</v>
      </c>
      <c r="B854" s="6">
        <v>3</v>
      </c>
      <c r="C854" s="5" t="s">
        <v>30</v>
      </c>
      <c r="D854" s="5" t="s">
        <v>30</v>
      </c>
      <c r="E854" s="6">
        <v>16</v>
      </c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7" t="s">
        <v>100</v>
      </c>
      <c r="B855" s="6">
        <v>4</v>
      </c>
      <c r="C855" s="5" t="s">
        <v>113</v>
      </c>
      <c r="D855" s="5" t="s">
        <v>113</v>
      </c>
      <c r="E855" s="6">
        <v>14</v>
      </c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7" t="s">
        <v>100</v>
      </c>
      <c r="B856" s="6">
        <v>5</v>
      </c>
      <c r="C856" s="5" t="s">
        <v>115</v>
      </c>
      <c r="D856" s="5" t="s">
        <v>115</v>
      </c>
      <c r="E856" s="6">
        <v>12</v>
      </c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4" t="s">
        <v>100</v>
      </c>
      <c r="B857" s="13">
        <v>6</v>
      </c>
      <c r="C857" s="12"/>
      <c r="D857" s="12"/>
      <c r="E857" s="13">
        <v>10</v>
      </c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4" t="s">
        <v>100</v>
      </c>
      <c r="B858" s="13">
        <v>7</v>
      </c>
      <c r="C858" s="12"/>
      <c r="D858" s="12"/>
      <c r="E858" s="13">
        <v>9</v>
      </c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4" t="s">
        <v>100</v>
      </c>
      <c r="B859" s="13">
        <v>8</v>
      </c>
      <c r="C859" s="12"/>
      <c r="D859" s="12"/>
      <c r="E859" s="13">
        <v>8</v>
      </c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4" t="s">
        <v>100</v>
      </c>
      <c r="B860" s="13">
        <v>9</v>
      </c>
      <c r="C860" s="14"/>
      <c r="D860" s="14"/>
      <c r="E860" s="13">
        <v>7</v>
      </c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4" t="s">
        <v>100</v>
      </c>
      <c r="B861" s="13">
        <v>10</v>
      </c>
      <c r="C861" s="14"/>
      <c r="D861" s="14"/>
      <c r="E861" s="13">
        <v>6</v>
      </c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7" t="s">
        <v>63</v>
      </c>
      <c r="B862" s="6">
        <v>1</v>
      </c>
      <c r="C862" s="5" t="s">
        <v>310</v>
      </c>
      <c r="D862" s="5" t="s">
        <v>112</v>
      </c>
      <c r="E862" s="6">
        <v>10</v>
      </c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7" t="s">
        <v>63</v>
      </c>
      <c r="B863" s="6">
        <v>2</v>
      </c>
      <c r="C863" s="5" t="s">
        <v>309</v>
      </c>
      <c r="D863" s="5" t="s">
        <v>112</v>
      </c>
      <c r="E863" s="6">
        <v>9</v>
      </c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7" t="s">
        <v>63</v>
      </c>
      <c r="B864" s="6">
        <v>3</v>
      </c>
      <c r="C864" s="5" t="s">
        <v>224</v>
      </c>
      <c r="D864" s="5" t="s">
        <v>115</v>
      </c>
      <c r="E864" s="6">
        <v>8</v>
      </c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7" t="s">
        <v>63</v>
      </c>
      <c r="B865" s="6">
        <v>4</v>
      </c>
      <c r="C865" s="5" t="s">
        <v>431</v>
      </c>
      <c r="D865" s="5" t="s">
        <v>115</v>
      </c>
      <c r="E865" s="6">
        <v>7</v>
      </c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7" t="s">
        <v>63</v>
      </c>
      <c r="B866" s="6">
        <v>5</v>
      </c>
      <c r="C866" s="5" t="s">
        <v>285</v>
      </c>
      <c r="D866" s="5" t="s">
        <v>112</v>
      </c>
      <c r="E866" s="6">
        <v>6</v>
      </c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4" t="s">
        <v>63</v>
      </c>
      <c r="B867" s="13">
        <v>6</v>
      </c>
      <c r="C867" s="12" t="s">
        <v>175</v>
      </c>
      <c r="D867" s="12" t="s">
        <v>109</v>
      </c>
      <c r="E867" s="13">
        <v>5</v>
      </c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4" t="s">
        <v>63</v>
      </c>
      <c r="B868" s="13">
        <v>7</v>
      </c>
      <c r="C868" s="12" t="s">
        <v>176</v>
      </c>
      <c r="D868" s="12" t="s">
        <v>109</v>
      </c>
      <c r="E868" s="13">
        <v>4</v>
      </c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4" t="s">
        <v>63</v>
      </c>
      <c r="B869" s="13">
        <v>8</v>
      </c>
      <c r="C869" s="12" t="s">
        <v>173</v>
      </c>
      <c r="D869" s="12" t="s">
        <v>107</v>
      </c>
      <c r="E869" s="13">
        <v>3</v>
      </c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4" t="s">
        <v>63</v>
      </c>
      <c r="B870" s="13">
        <v>9</v>
      </c>
      <c r="C870" s="12" t="s">
        <v>498</v>
      </c>
      <c r="D870" s="12" t="s">
        <v>121</v>
      </c>
      <c r="E870" s="13">
        <v>2</v>
      </c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4" t="s">
        <v>63</v>
      </c>
      <c r="B871" s="13">
        <v>10</v>
      </c>
      <c r="C871" s="12" t="s">
        <v>479</v>
      </c>
      <c r="D871" s="12" t="s">
        <v>120</v>
      </c>
      <c r="E871" s="13">
        <v>1</v>
      </c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7" t="s">
        <v>64</v>
      </c>
      <c r="B872" s="6">
        <v>1</v>
      </c>
      <c r="C872" s="5" t="s">
        <v>227</v>
      </c>
      <c r="D872" s="5" t="s">
        <v>115</v>
      </c>
      <c r="E872" s="6">
        <v>10</v>
      </c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7" t="s">
        <v>64</v>
      </c>
      <c r="B873" s="6">
        <v>2</v>
      </c>
      <c r="C873" s="5" t="s">
        <v>225</v>
      </c>
      <c r="D873" s="5" t="s">
        <v>112</v>
      </c>
      <c r="E873" s="6">
        <v>9</v>
      </c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7" t="s">
        <v>64</v>
      </c>
      <c r="B874" s="6">
        <v>3</v>
      </c>
      <c r="C874" s="5" t="s">
        <v>232</v>
      </c>
      <c r="D874" s="5" t="s">
        <v>107</v>
      </c>
      <c r="E874" s="6">
        <v>8</v>
      </c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7" t="s">
        <v>64</v>
      </c>
      <c r="B875" s="6">
        <v>4</v>
      </c>
      <c r="C875" s="5" t="s">
        <v>462</v>
      </c>
      <c r="D875" s="5" t="s">
        <v>350</v>
      </c>
      <c r="E875" s="6">
        <v>7</v>
      </c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7" t="s">
        <v>64</v>
      </c>
      <c r="B876" s="6">
        <v>5</v>
      </c>
      <c r="C876" s="5" t="s">
        <v>483</v>
      </c>
      <c r="D876" s="5" t="s">
        <v>115</v>
      </c>
      <c r="E876" s="6">
        <v>6</v>
      </c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4" t="s">
        <v>64</v>
      </c>
      <c r="B877" s="13">
        <v>6</v>
      </c>
      <c r="C877" s="12" t="s">
        <v>291</v>
      </c>
      <c r="D877" s="12" t="s">
        <v>112</v>
      </c>
      <c r="E877" s="13">
        <v>5</v>
      </c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4" t="s">
        <v>64</v>
      </c>
      <c r="B878" s="13">
        <v>7</v>
      </c>
      <c r="C878" s="12" t="s">
        <v>520</v>
      </c>
      <c r="D878" s="12" t="s">
        <v>119</v>
      </c>
      <c r="E878" s="13">
        <v>4</v>
      </c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4" t="s">
        <v>64</v>
      </c>
      <c r="B879" s="13">
        <v>8</v>
      </c>
      <c r="C879" s="12" t="s">
        <v>293</v>
      </c>
      <c r="D879" s="12" t="s">
        <v>109</v>
      </c>
      <c r="E879" s="13">
        <v>3</v>
      </c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4" t="s">
        <v>64</v>
      </c>
      <c r="B880" s="13">
        <v>9</v>
      </c>
      <c r="C880" s="12" t="s">
        <v>503</v>
      </c>
      <c r="D880" s="12" t="s">
        <v>125</v>
      </c>
      <c r="E880" s="13">
        <v>2</v>
      </c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4" t="s">
        <v>64</v>
      </c>
      <c r="B881" s="13">
        <v>10</v>
      </c>
      <c r="C881" s="12" t="s">
        <v>401</v>
      </c>
      <c r="D881" s="12" t="s">
        <v>119</v>
      </c>
      <c r="E881" s="13">
        <v>1</v>
      </c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7" t="s">
        <v>65</v>
      </c>
      <c r="B882" s="6">
        <v>1</v>
      </c>
      <c r="C882" s="5" t="s">
        <v>265</v>
      </c>
      <c r="D882" s="5" t="s">
        <v>107</v>
      </c>
      <c r="E882" s="6">
        <v>10</v>
      </c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7" t="s">
        <v>65</v>
      </c>
      <c r="B883" s="6">
        <v>2</v>
      </c>
      <c r="C883" s="5" t="s">
        <v>486</v>
      </c>
      <c r="D883" s="5" t="s">
        <v>125</v>
      </c>
      <c r="E883" s="6">
        <v>9</v>
      </c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7" t="s">
        <v>65</v>
      </c>
      <c r="B884" s="6">
        <v>3</v>
      </c>
      <c r="C884" s="5" t="s">
        <v>236</v>
      </c>
      <c r="D884" s="5" t="s">
        <v>113</v>
      </c>
      <c r="E884" s="6">
        <v>8</v>
      </c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7" t="s">
        <v>65</v>
      </c>
      <c r="B885" s="6">
        <v>4</v>
      </c>
      <c r="C885" s="5" t="s">
        <v>413</v>
      </c>
      <c r="D885" s="5" t="s">
        <v>111</v>
      </c>
      <c r="E885" s="6">
        <v>7</v>
      </c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7" t="s">
        <v>65</v>
      </c>
      <c r="B886" s="6">
        <v>5</v>
      </c>
      <c r="C886" s="5" t="s">
        <v>406</v>
      </c>
      <c r="D886" s="5" t="s">
        <v>115</v>
      </c>
      <c r="E886" s="6">
        <v>6</v>
      </c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4" t="s">
        <v>65</v>
      </c>
      <c r="B887" s="13">
        <v>6</v>
      </c>
      <c r="C887" s="12" t="s">
        <v>504</v>
      </c>
      <c r="D887" s="12" t="s">
        <v>117</v>
      </c>
      <c r="E887" s="13">
        <v>5</v>
      </c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4" t="s">
        <v>65</v>
      </c>
      <c r="B888" s="13">
        <v>7</v>
      </c>
      <c r="C888" s="12" t="s">
        <v>380</v>
      </c>
      <c r="D888" s="12" t="s">
        <v>119</v>
      </c>
      <c r="E888" s="13">
        <v>4</v>
      </c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4" t="s">
        <v>65</v>
      </c>
      <c r="B889" s="13">
        <v>8</v>
      </c>
      <c r="C889" s="12" t="s">
        <v>298</v>
      </c>
      <c r="D889" s="12" t="s">
        <v>107</v>
      </c>
      <c r="E889" s="13">
        <v>3</v>
      </c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4" t="s">
        <v>65</v>
      </c>
      <c r="B890" s="13">
        <v>9</v>
      </c>
      <c r="C890" s="12" t="s">
        <v>294</v>
      </c>
      <c r="D890" s="12" t="s">
        <v>124</v>
      </c>
      <c r="E890" s="13">
        <v>2</v>
      </c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4" t="s">
        <v>65</v>
      </c>
      <c r="B891" s="13">
        <v>10</v>
      </c>
      <c r="C891" s="12" t="s">
        <v>263</v>
      </c>
      <c r="D891" s="12" t="s">
        <v>112</v>
      </c>
      <c r="E891" s="13">
        <v>1</v>
      </c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7" t="s">
        <v>66</v>
      </c>
      <c r="B892" s="6">
        <v>1</v>
      </c>
      <c r="C892" s="5" t="s">
        <v>302</v>
      </c>
      <c r="D892" s="5" t="s">
        <v>107</v>
      </c>
      <c r="E892" s="6">
        <v>10</v>
      </c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7" t="s">
        <v>66</v>
      </c>
      <c r="B893" s="6">
        <v>2</v>
      </c>
      <c r="C893" s="5" t="s">
        <v>170</v>
      </c>
      <c r="D893" s="5" t="s">
        <v>30</v>
      </c>
      <c r="E893" s="6">
        <v>9</v>
      </c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7" t="s">
        <v>66</v>
      </c>
      <c r="B894" s="6">
        <v>3</v>
      </c>
      <c r="C894" s="5" t="s">
        <v>270</v>
      </c>
      <c r="D894" s="5" t="s">
        <v>115</v>
      </c>
      <c r="E894" s="6">
        <v>8</v>
      </c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7" t="s">
        <v>66</v>
      </c>
      <c r="B895" s="6">
        <v>4</v>
      </c>
      <c r="C895" s="5" t="s">
        <v>308</v>
      </c>
      <c r="D895" s="5" t="s">
        <v>112</v>
      </c>
      <c r="E895" s="6">
        <v>7</v>
      </c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7" t="s">
        <v>66</v>
      </c>
      <c r="B896" s="6">
        <v>5</v>
      </c>
      <c r="C896" s="5" t="s">
        <v>204</v>
      </c>
      <c r="D896" s="5" t="s">
        <v>107</v>
      </c>
      <c r="E896" s="6">
        <v>6</v>
      </c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4" t="s">
        <v>66</v>
      </c>
      <c r="B897" s="13">
        <v>6</v>
      </c>
      <c r="C897" s="12" t="s">
        <v>505</v>
      </c>
      <c r="D897" s="12" t="s">
        <v>113</v>
      </c>
      <c r="E897" s="13">
        <v>5</v>
      </c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4" t="s">
        <v>66</v>
      </c>
      <c r="B898" s="13">
        <v>7</v>
      </c>
      <c r="C898" s="12" t="s">
        <v>326</v>
      </c>
      <c r="D898" s="12" t="s">
        <v>122</v>
      </c>
      <c r="E898" s="13">
        <v>4</v>
      </c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4" t="s">
        <v>66</v>
      </c>
      <c r="B899" s="13">
        <v>8</v>
      </c>
      <c r="C899" s="12" t="s">
        <v>273</v>
      </c>
      <c r="D899" s="12" t="s">
        <v>112</v>
      </c>
      <c r="E899" s="13">
        <v>3</v>
      </c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4" t="s">
        <v>66</v>
      </c>
      <c r="B900" s="13">
        <v>9</v>
      </c>
      <c r="C900" s="12" t="s">
        <v>506</v>
      </c>
      <c r="D900" s="12" t="s">
        <v>109</v>
      </c>
      <c r="E900" s="13">
        <v>2</v>
      </c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4" t="s">
        <v>66</v>
      </c>
      <c r="B901" s="13">
        <v>10</v>
      </c>
      <c r="C901" s="12" t="s">
        <v>553</v>
      </c>
      <c r="D901" s="12" t="s">
        <v>117</v>
      </c>
      <c r="E901" s="13">
        <v>1</v>
      </c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7" t="s">
        <v>67</v>
      </c>
      <c r="B902" s="6">
        <v>1</v>
      </c>
      <c r="C902" s="5" t="s">
        <v>507</v>
      </c>
      <c r="D902" s="5" t="s">
        <v>114</v>
      </c>
      <c r="E902" s="6">
        <v>12</v>
      </c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7" t="s">
        <v>67</v>
      </c>
      <c r="B903" s="6">
        <v>2</v>
      </c>
      <c r="C903" s="5" t="s">
        <v>438</v>
      </c>
      <c r="D903" s="5" t="s">
        <v>112</v>
      </c>
      <c r="E903" s="6">
        <v>10</v>
      </c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7" t="s">
        <v>67</v>
      </c>
      <c r="B904" s="6">
        <v>3</v>
      </c>
      <c r="C904" s="5" t="s">
        <v>261</v>
      </c>
      <c r="D904" s="5" t="s">
        <v>107</v>
      </c>
      <c r="E904" s="6">
        <v>9</v>
      </c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7" t="s">
        <v>67</v>
      </c>
      <c r="B905" s="6">
        <v>4</v>
      </c>
      <c r="C905" s="5" t="s">
        <v>177</v>
      </c>
      <c r="D905" s="5" t="s">
        <v>113</v>
      </c>
      <c r="E905" s="6">
        <v>8</v>
      </c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7" t="s">
        <v>67</v>
      </c>
      <c r="B906" s="6">
        <v>5</v>
      </c>
      <c r="C906" s="5" t="s">
        <v>403</v>
      </c>
      <c r="D906" s="5" t="s">
        <v>30</v>
      </c>
      <c r="E906" s="6">
        <v>7</v>
      </c>
      <c r="F906" s="8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4" t="s">
        <v>67</v>
      </c>
      <c r="B907" s="13">
        <v>6</v>
      </c>
      <c r="C907" s="12" t="s">
        <v>437</v>
      </c>
      <c r="D907" s="12" t="s">
        <v>112</v>
      </c>
      <c r="E907" s="13">
        <v>6</v>
      </c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4" t="s">
        <v>67</v>
      </c>
      <c r="B908" s="13">
        <v>7</v>
      </c>
      <c r="C908" s="12" t="s">
        <v>508</v>
      </c>
      <c r="D908" s="12" t="s">
        <v>113</v>
      </c>
      <c r="E908" s="13">
        <v>5</v>
      </c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4" t="s">
        <v>67</v>
      </c>
      <c r="B909" s="13">
        <v>8</v>
      </c>
      <c r="C909" s="12" t="s">
        <v>498</v>
      </c>
      <c r="D909" s="12" t="s">
        <v>121</v>
      </c>
      <c r="E909" s="13">
        <v>4</v>
      </c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4" t="s">
        <v>67</v>
      </c>
      <c r="B910" s="13">
        <v>9</v>
      </c>
      <c r="C910" s="12" t="s">
        <v>230</v>
      </c>
      <c r="D910" s="12" t="s">
        <v>30</v>
      </c>
      <c r="E910" s="13">
        <v>3</v>
      </c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4" t="s">
        <v>67</v>
      </c>
      <c r="B911" s="13">
        <v>10</v>
      </c>
      <c r="C911" s="12" t="s">
        <v>463</v>
      </c>
      <c r="D911" s="12" t="s">
        <v>350</v>
      </c>
      <c r="E911" s="13">
        <v>2</v>
      </c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8"/>
      <c r="C912" s="10"/>
      <c r="E912" s="8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8"/>
      <c r="C913" s="10"/>
      <c r="E913" s="8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8"/>
      <c r="C914" s="10"/>
      <c r="E914" s="8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8"/>
      <c r="C915" s="10"/>
      <c r="E915" s="8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8"/>
      <c r="C916" s="10"/>
      <c r="E916" s="8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8"/>
      <c r="C917" s="10"/>
      <c r="E917" s="8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8"/>
      <c r="C918" s="10"/>
      <c r="E918" s="8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8"/>
      <c r="C919" s="10"/>
      <c r="E919" s="8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8"/>
      <c r="C920" s="10"/>
      <c r="E920" s="8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8"/>
      <c r="C921" s="10"/>
      <c r="E921" s="8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8"/>
      <c r="C922" s="10"/>
      <c r="E922" s="8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8"/>
      <c r="C923" s="10"/>
      <c r="E923" s="8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8"/>
      <c r="C924" s="10"/>
      <c r="E924" s="8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8"/>
      <c r="C925" s="10"/>
      <c r="E925" s="8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8"/>
      <c r="C926" s="10"/>
      <c r="E926" s="8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8"/>
      <c r="C927" s="10"/>
      <c r="E927" s="8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8"/>
      <c r="C928" s="10"/>
      <c r="E928" s="8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8"/>
      <c r="C929" s="10"/>
      <c r="E929" s="8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8"/>
      <c r="C930" s="10"/>
      <c r="E930" s="8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8"/>
      <c r="C931" s="10"/>
      <c r="E931" s="8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8"/>
      <c r="C932" s="10"/>
      <c r="E932" s="8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8"/>
      <c r="C933" s="10"/>
      <c r="E933" s="8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8"/>
      <c r="C934" s="10"/>
      <c r="E934" s="8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8"/>
      <c r="C935" s="10"/>
      <c r="E935" s="8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8"/>
      <c r="C936" s="10"/>
      <c r="E936" s="8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8"/>
      <c r="C937" s="10"/>
      <c r="E937" s="8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8"/>
      <c r="C938" s="10"/>
      <c r="E938" s="8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8"/>
      <c r="C939" s="10"/>
      <c r="E939" s="8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8"/>
      <c r="C940" s="10"/>
      <c r="E940" s="8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8"/>
      <c r="C941" s="10"/>
      <c r="E941" s="8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8"/>
      <c r="C942" s="10"/>
      <c r="E942" s="8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8"/>
      <c r="C943" s="10"/>
      <c r="E943" s="8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8"/>
      <c r="C944" s="10"/>
      <c r="E944" s="8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8"/>
      <c r="C945" s="10"/>
      <c r="E945" s="8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8"/>
      <c r="C946" s="10"/>
      <c r="E946" s="8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8"/>
      <c r="C947" s="10"/>
      <c r="E947" s="8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8"/>
      <c r="C948" s="10"/>
      <c r="E948" s="8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8"/>
      <c r="C949" s="10"/>
      <c r="E949" s="8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8"/>
      <c r="C950" s="10"/>
      <c r="E950" s="8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8"/>
      <c r="C951" s="10"/>
      <c r="E951" s="8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8"/>
      <c r="C952" s="10"/>
      <c r="E952" s="8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8"/>
      <c r="C953" s="10"/>
      <c r="E953" s="8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8"/>
      <c r="C954" s="10"/>
      <c r="E954" s="8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8"/>
      <c r="C955" s="10"/>
      <c r="E955" s="8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8"/>
      <c r="C956" s="10"/>
      <c r="E956" s="8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8"/>
      <c r="C957" s="10"/>
      <c r="E957" s="8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8"/>
      <c r="C958" s="10"/>
      <c r="E958" s="8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8"/>
      <c r="C959" s="10"/>
      <c r="E959" s="8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8"/>
      <c r="C960" s="10"/>
      <c r="E960" s="8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8"/>
      <c r="C961" s="10"/>
      <c r="E961" s="8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8"/>
      <c r="C962" s="10"/>
      <c r="E962" s="8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8"/>
      <c r="C963" s="10"/>
      <c r="E963" s="8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8"/>
      <c r="C964" s="10"/>
      <c r="E964" s="8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8"/>
      <c r="C965" s="10"/>
      <c r="E965" s="8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8"/>
      <c r="C966" s="10"/>
      <c r="E966" s="8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8"/>
      <c r="C967" s="10"/>
      <c r="E967" s="8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8"/>
      <c r="C968" s="10"/>
      <c r="E968" s="8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8"/>
      <c r="C969" s="10"/>
      <c r="E969" s="8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8"/>
      <c r="C970" s="10"/>
      <c r="E970" s="8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8"/>
      <c r="C971" s="10"/>
      <c r="E971" s="8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8"/>
      <c r="C972" s="10"/>
      <c r="E972" s="8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8"/>
      <c r="C973" s="10"/>
      <c r="E973" s="8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8"/>
      <c r="C974" s="10"/>
      <c r="E974" s="8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8"/>
      <c r="C975" s="10"/>
      <c r="E975" s="8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8"/>
      <c r="C976" s="10"/>
      <c r="E976" s="8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8"/>
      <c r="C977" s="10"/>
      <c r="E977" s="8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8"/>
      <c r="C978" s="10"/>
      <c r="E978" s="8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8"/>
      <c r="C979" s="10"/>
      <c r="E979" s="8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8"/>
      <c r="C980" s="10"/>
      <c r="E980" s="8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8"/>
      <c r="C981" s="10"/>
      <c r="E981" s="8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8"/>
      <c r="C982" s="10"/>
      <c r="E982" s="8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8"/>
      <c r="C983" s="10"/>
      <c r="E983" s="8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8"/>
      <c r="C984" s="10"/>
      <c r="E984" s="8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8"/>
      <c r="C985" s="10"/>
      <c r="E985" s="8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8"/>
      <c r="C986" s="10"/>
      <c r="E986" s="8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8"/>
      <c r="C987" s="10"/>
      <c r="E987" s="8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8"/>
      <c r="C988" s="10"/>
      <c r="E988" s="8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8"/>
      <c r="C989" s="10"/>
      <c r="E989" s="8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8"/>
      <c r="C990" s="10"/>
      <c r="E990" s="8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8"/>
      <c r="C991" s="10"/>
      <c r="E991" s="8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8"/>
      <c r="C992" s="10"/>
      <c r="E992" s="8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8"/>
      <c r="C993" s="10"/>
      <c r="E993" s="8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8"/>
      <c r="C994" s="10"/>
      <c r="E994" s="8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8"/>
      <c r="C995" s="10"/>
      <c r="E995" s="8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8"/>
      <c r="C996" s="10"/>
      <c r="E996" s="8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8"/>
      <c r="C997" s="10"/>
      <c r="E997" s="8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8"/>
      <c r="C998" s="10"/>
      <c r="E998" s="8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8"/>
      <c r="C999" s="10"/>
      <c r="E999" s="8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8"/>
      <c r="C1000" s="10"/>
      <c r="E1000" s="8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.75" customHeight="1">
      <c r="A1001" s="10"/>
      <c r="B1001" s="8"/>
      <c r="C1001" s="10"/>
      <c r="E1001" s="8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.75" customHeight="1">
      <c r="A1002" s="10"/>
      <c r="B1002" s="8"/>
      <c r="C1002" s="10"/>
      <c r="E1002" s="8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2.75" customHeight="1">
      <c r="A1003" s="10"/>
      <c r="B1003" s="8"/>
      <c r="C1003" s="10"/>
      <c r="E1003" s="8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2.75" customHeight="1">
      <c r="A1004" s="10"/>
      <c r="B1004" s="8"/>
      <c r="C1004" s="10"/>
      <c r="E1004" s="8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2.75" customHeight="1">
      <c r="A1005" s="10"/>
      <c r="B1005" s="8"/>
      <c r="C1005" s="10"/>
      <c r="E1005" s="8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2.75" customHeight="1">
      <c r="A1006" s="10"/>
      <c r="B1006" s="8"/>
      <c r="C1006" s="10"/>
      <c r="E1006" s="8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2.75" customHeight="1">
      <c r="A1007" s="10"/>
      <c r="B1007" s="8"/>
      <c r="C1007" s="10"/>
      <c r="E1007" s="8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2.75" customHeight="1">
      <c r="A1008" s="10"/>
      <c r="B1008" s="8"/>
      <c r="C1008" s="10"/>
      <c r="E1008" s="8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2.75" customHeight="1">
      <c r="A1009" s="10"/>
      <c r="B1009" s="8"/>
      <c r="C1009" s="10"/>
      <c r="E1009" s="8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2.75" customHeight="1">
      <c r="A1010" s="10"/>
      <c r="B1010" s="8"/>
      <c r="C1010" s="10"/>
      <c r="E1010" s="8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2.75" customHeight="1">
      <c r="A1011" s="10"/>
      <c r="B1011" s="8"/>
      <c r="C1011" s="10"/>
      <c r="E1011" s="8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12.75" customHeight="1">
      <c r="A1012" s="10"/>
      <c r="B1012" s="8"/>
      <c r="C1012" s="10"/>
      <c r="E1012" s="8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12.75" customHeight="1">
      <c r="A1013" s="10"/>
      <c r="B1013" s="8"/>
      <c r="C1013" s="10"/>
      <c r="E1013" s="8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2.75" customHeight="1">
      <c r="A1014" s="10"/>
      <c r="B1014" s="8"/>
      <c r="C1014" s="10"/>
      <c r="E1014" s="8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12.75" customHeight="1">
      <c r="A1015" s="10"/>
      <c r="B1015" s="8"/>
      <c r="C1015" s="10"/>
      <c r="E1015" s="8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12.75" customHeight="1">
      <c r="A1016" s="10"/>
      <c r="B1016" s="8"/>
      <c r="C1016" s="10"/>
      <c r="E1016" s="8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12.75" customHeight="1">
      <c r="A1017" s="10"/>
      <c r="B1017" s="8"/>
      <c r="C1017" s="10"/>
      <c r="E1017" s="8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12.75" customHeight="1">
      <c r="A1018" s="10"/>
      <c r="B1018" s="8"/>
      <c r="C1018" s="10"/>
      <c r="E1018" s="8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12.75" customHeight="1">
      <c r="A1019" s="10"/>
      <c r="B1019" s="8"/>
      <c r="C1019" s="10"/>
      <c r="E1019" s="8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</sheetData>
  <customSheetViews>
    <customSheetView guid="{612320AA-CA29-41DB-8466-BB5D937651D5}" filter="1" showAutoFilter="1">
      <pageMargins left="0.7" right="0.7" top="0.75" bottom="0.75" header="0.3" footer="0.3"/>
      <autoFilter ref="B1:B1019" xr:uid="{00000000-0000-0000-0000-000000000000}">
        <filterColumn colId="0">
          <filters blank="1">
            <filter val="1"/>
            <filter val="2"/>
            <filter val="3"/>
            <filter val="4"/>
            <filter val="5"/>
          </filters>
        </filterColumn>
      </autoFilter>
    </customSheetView>
    <customSheetView guid="{E61C4E18-8CE5-47F4-B5D4-261D067BEE1D}" filter="1" showAutoFilter="1">
      <pageMargins left="0.7" right="0.7" top="0.75" bottom="0.75" header="0.3" footer="0.3"/>
      <autoFilter ref="D1:D1019" xr:uid="{00000000-0000-0000-0000-000000000000}">
        <filterColumn colId="0">
          <filters>
            <filter val="Bellaire HS"/>
            <filter val="Brazoswood HS"/>
            <filter val="British Intl. School of Houston"/>
            <filter val="Cinco Ranch HS"/>
            <filter val="Clear Creek HS"/>
            <filter val="Clear Lake HS"/>
            <filter val="Clements HS"/>
            <filter val="Deer Park HS"/>
            <filter val="Heights HS"/>
            <filter val="Kingwood HS"/>
            <filter val="Klein HS"/>
            <filter val="Klein Oak HS"/>
            <filter val="Memorial HS"/>
            <filter val="Morton Ranch HS"/>
            <filter val="Taylor HS"/>
            <filter val="The Woodlands HS"/>
            <filter val="Tomball HS"/>
            <filter val="Tomball Memorial HS"/>
            <filter val="Tompkins HS"/>
            <filter val="Travis HS"/>
            <filter val="Willis HS"/>
          </filters>
        </filterColumn>
      </autoFilter>
    </customSheetView>
    <customSheetView guid="{5928F81C-C81F-4C85-A1C5-52B14F055A84}" filter="1" showAutoFilter="1">
      <pageMargins left="0.7" right="0.7" top="0.75" bottom="0.75" header="0.3" footer="0.3"/>
      <autoFilter ref="A42:Z906" xr:uid="{00000000-0000-0000-0000-000000000000}"/>
    </customSheetView>
  </customSheetViews>
  <dataValidations count="1">
    <dataValidation type="list" allowBlank="1" showErrorMessage="1" sqref="D1:D911" xr:uid="{00000000-0002-0000-0300-000000000000}">
      <formula1>"Bellaire HS,Cinco Ranch HS,Clear Lake HS,Heights HS,Kingwood HS,The Woodlands HS,Tomball HS,Tompkins HS,Willis HS,Brazoswood HS,British Intl. School of Houston,Clear Creek HS,Clements HS,Deer Park HS,Klein HS,Klein Oak HS,Memorial HS,Morton Ranch HS,Taylo"&amp;"r HS,Tomball Memorial HS,Travis HS"</formula1>
    </dataValidation>
  </dataValidations>
  <printOptions horizontalCentered="1" gridLines="1"/>
  <pageMargins left="0.5" right="0.5" top="0.5" bottom="0.5" header="0" footer="0"/>
  <pageSetup scale="63" fitToHeight="20" orientation="portrait" r:id="rId1"/>
  <headerFooter>
    <oddHeader>&amp;LHoustonfest&amp;COriginal top 10 in each event&amp;RFebruary 8,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Sweeps Long Form</vt:lpstr>
      <vt:lpstr>Sweeps Totals</vt:lpstr>
      <vt:lpstr>Updated 1-10</vt:lpstr>
      <vt:lpstr>Original 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Rustin Buck</cp:lastModifiedBy>
  <cp:lastPrinted>2020-08-02T20:34:03Z</cp:lastPrinted>
  <dcterms:modified xsi:type="dcterms:W3CDTF">2020-08-02T20:34:11Z</dcterms:modified>
</cp:coreProperties>
</file>